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tabRatio="852" activeTab="0"/>
  </bookViews>
  <sheets>
    <sheet name="POWIAT" sheetId="1" r:id="rId1"/>
    <sheet name="Gmina 1" sheetId="2" r:id="rId2"/>
    <sheet name="Gmina 2" sheetId="3" r:id="rId3"/>
    <sheet name="Gmina 3" sheetId="4" r:id="rId4"/>
    <sheet name="Gmina 4" sheetId="5" r:id="rId5"/>
    <sheet name="Gmina 5" sheetId="6" r:id="rId6"/>
    <sheet name="Gmina 6" sheetId="7" r:id="rId7"/>
    <sheet name="Gmina 7" sheetId="8" r:id="rId8"/>
    <sheet name="Gmina 8" sheetId="9" r:id="rId9"/>
    <sheet name="Gmina 9" sheetId="10" r:id="rId10"/>
    <sheet name="Gmina 10" sheetId="11" r:id="rId11"/>
  </sheets>
  <definedNames>
    <definedName name="_xlnm.Print_Area" localSheetId="1">'Gmina 1'!$A$1:$F$39</definedName>
    <definedName name="_xlnm.Print_Area" localSheetId="10">'Gmina 10'!$A$1:$F$39</definedName>
    <definedName name="_xlnm.Print_Area" localSheetId="2">'Gmina 2'!$A$1:$F$39</definedName>
    <definedName name="_xlnm.Print_Area" localSheetId="3">'Gmina 3'!$A$1:$F$39</definedName>
    <definedName name="_xlnm.Print_Area" localSheetId="4">'Gmina 4'!$A$1:$F$39</definedName>
    <definedName name="_xlnm.Print_Area" localSheetId="5">'Gmina 5'!$A$1:$F$39</definedName>
    <definedName name="_xlnm.Print_Area" localSheetId="6">'Gmina 6'!$A$1:$F$39</definedName>
    <definedName name="_xlnm.Print_Area" localSheetId="7">'Gmina 7'!$A$1:$F$39</definedName>
    <definedName name="_xlnm.Print_Area" localSheetId="8">'Gmina 8'!$A$1:$F$39</definedName>
    <definedName name="_xlnm.Print_Area" localSheetId="9">'Gmina 9'!$A$1:$F$39</definedName>
    <definedName name="_xlnm.Print_Area" localSheetId="0">'POWIAT'!$A$1:$F$22</definedName>
  </definedNames>
  <calcPr fullCalcOnLoad="1"/>
</workbook>
</file>

<file path=xl/sharedStrings.xml><?xml version="1.0" encoding="utf-8"?>
<sst xmlns="http://schemas.openxmlformats.org/spreadsheetml/2006/main" count="1095" uniqueCount="122">
  <si>
    <t>Powiat:</t>
  </si>
  <si>
    <t>Ilość gmin w powiecie:</t>
  </si>
  <si>
    <t>Kryterium (czynnik) zagrożenia</t>
  </si>
  <si>
    <t>Stopnie zagrożenia</t>
  </si>
  <si>
    <t>Liczba mieszkańców gminy</t>
  </si>
  <si>
    <t>poniżej 10 tys.</t>
  </si>
  <si>
    <t>10 – 20 tys.</t>
  </si>
  <si>
    <t>20 – 50 tys.</t>
  </si>
  <si>
    <t>50 – 100 tys.</t>
  </si>
  <si>
    <t>powyżej 100 tys.</t>
  </si>
  <si>
    <t>Rodzaj zabudowy</t>
  </si>
  <si>
    <t>tylko luźna</t>
  </si>
  <si>
    <t>zdecydowana większość zabudowy luźnej (90%)</t>
  </si>
  <si>
    <t>znacząca ilość zabudowy zwartej (30%)</t>
  </si>
  <si>
    <t>porównywalna ilość zabudowy luźnej i zwartej</t>
  </si>
  <si>
    <t>przewaga zabudowy zwartej</t>
  </si>
  <si>
    <t>Palność konstrukcji budynków</t>
  </si>
  <si>
    <t>pojedyncze przypadki konstrukcji palnych, pozostała zabudowa niepalna</t>
  </si>
  <si>
    <t>zdecydowana większość konstrukcji niepalnych (90%)</t>
  </si>
  <si>
    <t>znaczący udział konstrukcji palnych (30%)</t>
  </si>
  <si>
    <t>konstrukcje palne i niepalne w porównywalnych proporcjach</t>
  </si>
  <si>
    <t>przewaga konstrukcji palnych</t>
  </si>
  <si>
    <t>Wysokość budynków</t>
  </si>
  <si>
    <t>wyłącznie budynki niskie</t>
  </si>
  <si>
    <t>przewaga budynków niskich, pojedyncze przypadki budynków średniowysokich</t>
  </si>
  <si>
    <t>znaczna liczba  budynków średniowysokich, brak budynków wysokich lub wysokościowych</t>
  </si>
  <si>
    <t>duża liczba budynków średniowysokich, pojedyncze przypadki budynków wysokich, brak budynków wysokościowych</t>
  </si>
  <si>
    <t>duża liczba budynków wysokich i/lub występowanie budynków wysokościowych</t>
  </si>
  <si>
    <t>Kategoria zagrożenia ludzi</t>
  </si>
  <si>
    <t>głównie obiekty ZL IV i niewielka liczba obiektów ZL III o małej kubaturze</t>
  </si>
  <si>
    <t>głównie obiekty ZL IV, ale znaczna liczba obiektów ZL III</t>
  </si>
  <si>
    <t>Zagrożenie pożarami lasów</t>
  </si>
  <si>
    <t>tylko kompleksy III kategorii zagrożenia pożarowego o powierzchni do 300 ha</t>
  </si>
  <si>
    <t>kompleksy III kategorii zagrożenia pożarowego o powierzchni od 300 do 1000 ha i/lub kompleksy II kategorii zagrożenia pożarowego o powierzchni do 300 ha</t>
  </si>
  <si>
    <t>kompleksy III kategorii zagrożenia pożarowego o powierzchni ponad 1000 ha i/lub kompleksy II kategorii zagrożenia pożarowego o powierzchni od 300 do 1000 ha i/lub kompleksy I kategorii zagrożenia pożarowego o powierzchni do 300 ha</t>
  </si>
  <si>
    <t>kompleksy II kategorii zagrożenia pożarowego o powierzchni ponad 1000 ha i/lub kompleksy I kategorii zagrożenia pożarowego o powierzchni od 300 do 1000 ha</t>
  </si>
  <si>
    <t>kompleksy I kategorii zagrożenia pożarowego o powierzchni ponad 1000 ha</t>
  </si>
  <si>
    <t>Drogi</t>
  </si>
  <si>
    <t>wyłącznie drogi lokalne</t>
  </si>
  <si>
    <t>drogi krajowe o średnim natężeniu ruchu</t>
  </si>
  <si>
    <t>drogi krajowe o dużym natężeniu ruchu</t>
  </si>
  <si>
    <t>drogi międzynarodowe i autostrady, bez węzłów komunikacyjnych</t>
  </si>
  <si>
    <t>drogi międzynarodowe i autostrady, węzły komunikacyjne</t>
  </si>
  <si>
    <t>małe zbiorniki lub cieki, niewielki ruch turystyczny lub żeglugowy</t>
  </si>
  <si>
    <t>zbiorniki lub cieki średniej wielkości, umiarkowany ruch turystyczny lub żeglugowy</t>
  </si>
  <si>
    <t>duże cieki lub zbiorniki, umiarkowany ruch turystyczny lub żeglugowy</t>
  </si>
  <si>
    <t>duże cieki lub zbiorniki, duży ruch turystyczny lub żeglugowy</t>
  </si>
  <si>
    <t>Cieki wodne i budowle hydrotechniczne (zagrożenie powodziowe)</t>
  </si>
  <si>
    <t>Rurociągi do transportu ropy naftowej i produktów naftowych oraz gazociągi</t>
  </si>
  <si>
    <t>rurociągi i gazociągi o charakterze lokalnym (krótkie odcinki, małe średnice, niskie cisnienia), np.: pomiędzy zakładami zlokalizowanymi w sąsiedztwie</t>
  </si>
  <si>
    <t xml:space="preserve">rurociągi o średnicy do 400 mm, i/lub gazociągi niskiego ciśnienia, bez skrzyżowań z dużymi przeszkodami naturalnymi lub sztucznymi (np.: cieki wodne, tereny bagniste, drogi i tory kolejowe o dużym natężeniu ruchu itp.) </t>
  </si>
  <si>
    <t>rurociągi o średnicy do 400 mm i /lub gazociągi niskiego ciśnienia krzyżujące się z dużymi przeszkodami naturalnymi lub sztucznymi, albo rurociągi o średnicy do 600 mm i/lub gazociągi średniego ciśnienia, bez skrzyżowań z dużymi przeszkodami naturalnymi lub sztucznymi</t>
  </si>
  <si>
    <t>rurociągi o średnicy do 600 mm i /lub gazociągi średniego ciśnienia krzyżujące się z dużymi przeszkodami naturalnymi lub sztucznymi, albo rurociągi o średnicy powyżej 600 mm i/lub gazociągi podwyższonego średniego oraz wysokiego ciśnienia, bez skrzyżowań z dużymi przeszkodami naturalnymi lub sztucznymi</t>
  </si>
  <si>
    <t>rurociągi o średnicy powyżej 600 mm i/lub gazociągi podwyższonego średniego oraz wysokiego ciśnienia krzyżujące się z dużymi przeszkodami naturalnymi lub sztucznymi</t>
  </si>
  <si>
    <r>
      <t>Z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 </t>
    </r>
  </si>
  <si>
    <r>
      <t>Z</t>
    </r>
    <r>
      <rPr>
        <b/>
        <vertAlign val="subscript"/>
        <sz val="11"/>
        <rFont val="Times New Roman"/>
        <family val="1"/>
      </rPr>
      <t>II</t>
    </r>
  </si>
  <si>
    <r>
      <t>Z</t>
    </r>
    <r>
      <rPr>
        <b/>
        <vertAlign val="subscript"/>
        <sz val="11"/>
        <rFont val="Times New Roman"/>
        <family val="1"/>
      </rPr>
      <t>III</t>
    </r>
  </si>
  <si>
    <r>
      <t>Z</t>
    </r>
    <r>
      <rPr>
        <b/>
        <vertAlign val="subscript"/>
        <sz val="11"/>
        <rFont val="Times New Roman"/>
        <family val="1"/>
      </rPr>
      <t>IV</t>
    </r>
  </si>
  <si>
    <r>
      <t>Z</t>
    </r>
    <r>
      <rPr>
        <b/>
        <vertAlign val="subscript"/>
        <sz val="11"/>
        <rFont val="Times New Roman"/>
        <family val="1"/>
      </rPr>
      <t>V</t>
    </r>
  </si>
  <si>
    <t>Wypadkowy stopień zagrożenia gminy</t>
  </si>
  <si>
    <t>Cieki i zbiorniki wodne (zagrożenie utonięciami)</t>
  </si>
  <si>
    <t>Lotniska lub tereny operacyjne lotnisk (promień 9,3 km)</t>
  </si>
  <si>
    <t>Gmina</t>
  </si>
  <si>
    <t>bardzo małe zbiorniki lub cieki, brak ruchu turystycznego lub żeglugowego</t>
  </si>
  <si>
    <t>Pozostałe zagrozenia</t>
  </si>
  <si>
    <t>Pozostałe zagrożenia</t>
  </si>
  <si>
    <t>Grójec</t>
  </si>
  <si>
    <t>Belsk Duży</t>
  </si>
  <si>
    <t>Błędów</t>
  </si>
  <si>
    <t>Chynów</t>
  </si>
  <si>
    <t>Goszczyn</t>
  </si>
  <si>
    <t>Jasieniec</t>
  </si>
  <si>
    <t>Mogielnica</t>
  </si>
  <si>
    <t>Nowe Miasto</t>
  </si>
  <si>
    <t>Warka</t>
  </si>
  <si>
    <t>Pniewy</t>
  </si>
  <si>
    <t>Do zagrożeń pozostałych zaliczono Mogilnik zlokalizowany w Grójcu. Opis mogilnika w charakterystyce powiatu.</t>
  </si>
  <si>
    <t>ZTS Polska Sp. z o.o. 05-600 Grójec, ul. Laskowa 29A - zagrożenie promieniowaniem jonizującym</t>
  </si>
  <si>
    <t>Gabinet Weterynaryjny lek. wet. Cezary Niemczewski 05-600 Grójec, ul. Kościelna 7 - zagrożenie promieniowaniem jonizującym</t>
  </si>
  <si>
    <t>Laboratorium Fizyki Atmosfery w Centralnym Obserwatorium Geofizycznym w Belsku Dużym, 05-622 Belsk Duży, Osiedle PAN - zagrożenie promieniowaniem jonizującym</t>
  </si>
  <si>
    <t>Zakład Kynologii Policyjnej Centrum Szkolenia Policji 05-650 Chynów, ul. Sułkowice ul. Ogrodowa 35 - RTG Sułkowice – ap. PXP-20 HF Plus - zagrozenie promieniowaniem jonizującym</t>
  </si>
  <si>
    <t>Hala Produkcyjna Drwalewice 23A 05-651 Drwalew Gmina Chynów - zagrożenie promieniowaniem jonizującym</t>
  </si>
  <si>
    <t>Grupa Żywiec S.A. Browar w Warce 05-660 Warka , ul Gośniewska 65 - kotłownia i Rozlewnia Butelek, Hala Produkcyjna - zagrożenie promieniowaniem jonizującym</t>
  </si>
  <si>
    <t>„WARWIN” Spółka Akcyjna 05-660 Warka, ul. K. Pułaskiego 2 - zagrozenie promieniowaniem jonizującym</t>
  </si>
  <si>
    <t>Lotniska lub tereny operacyjne lotnisk (promień 9,3 km) oraz lądowiska dla śmigłowców</t>
  </si>
  <si>
    <t>brak lotnisk, brak lądowisk dla śmigłowców</t>
  </si>
  <si>
    <t>lotniska kategorii 1-3, pojedyncze lądowiska dla śmigłowców, brak lądowisk w rejonie zabudowy zwartej</t>
  </si>
  <si>
    <t>lotniska kategorii 4-6, niewielka liczba lądowisk dla śmigłowców, pojedyncze przypadki lądowisk w rejonie zabudowy zwartej</t>
  </si>
  <si>
    <t>Lotniska kategorii 7-8, znaczna liczba lądowisk dla śmigłowców, niewielka liczba lądowisk będących w rejonie zabudowy zwartej</t>
  </si>
  <si>
    <t>lotniska kategorii 9-10, duża liczba lądowisk dla śmigłowców, znaczna liczba lądowisk będąca w rejonie zabudowy zwartej</t>
  </si>
  <si>
    <t>znaczna liczba obiektów ZL III oraz pojedyncze przypadki obiektówZL I, ZL II i ZL V, pojedyncze obiekty wielkopowierzchniowe, w których mogą przebywać duże grupy ludzi</t>
  </si>
  <si>
    <t>duża liczba obiektów ZL III oraz znaczna liczba obiektów ZL I, ZL II oraz ZL V,  znaczna liczba obiektów wielkopowierzchniowych, w których mogą przebywać duże grupy ludzi</t>
  </si>
  <si>
    <t>duża liczba obiektów ZL I, ZL II, ZL III i ZL V, bardzo duża liczba obiektów wielkopowierzchniowych, w których mogą przebywać duże grupy ludzi</t>
  </si>
  <si>
    <t>Zakłady przemysłowe, w tym magazynowe oraz porty rzeczne i morskie</t>
  </si>
  <si>
    <t>brak zakładów przemysłowych, jedynie zakłady rzemieślnicze bez procesów technologicznych stwarzających zagrożenie pożarowe lub inne miejscowe, brak portów rzecznych i morskich</t>
  </si>
  <si>
    <t>pojedyncze zakłady przemysłowe, brak zakładów stwarzających ryzyko wystąpienia poważnej awarii przemysłowej, małe porty rzeczne lub morskie, brak przeładunku towarów niebezpiecznych</t>
  </si>
  <si>
    <t>znaczna liczba zakładów przemysłowych, brak zakładów stwarzających ryzyko wystąpienia poważnej awarii przemysłowej z oddziaływaniem poza teren zakładu, pojedyncze obiekty wielkokubaturowe, porty rzeczne i morskie średniej wielkości, prowadzenie przeładunku towarów niebezpiecznych, brak przeładunku towarów niebezpiecznych podlegających zgłoszeniu lub towarów niebezpiecznych TWR</t>
  </si>
  <si>
    <t>duża liczba zakładów przemysłowych, w tym występowanie zakładów stwarzających ryzyko wystąpienia poważnej awarii przemysłowej z oddziaływaniem poza teren zakładu, ale niestwarzających poważnego zagrożenia dla dużych skupisk ludzkich i/lub poważnego zniszczenia środowiska, znaczna liczba obiektów wielkokubaturowych, duże porty rzeczne lub morskie, przeładunek towarów niebezpiecznych podlegających zgłoszeniu lub towarów niebezpiecznych TWR</t>
  </si>
  <si>
    <t>bardzo duża liczba zakładów przemysłowych, w tym występowanie zakładów stwarzających ryzyko wystąpienia poważnej awarii przemysłowej z oddziaływaniem poza teren zakładu, w tym stanowiącej poważne zagrożenie dla dużych skupisk ludzi i/lub poważnego zniszczenia środowiska, bardzo duża liczba obiektów wielkokubaturowych, bardzo duże porty rzeczne lub morskie, przeładunek towarów niebezpiecznych podlegających zgłoszeniu lub towarów niebezpiecznych TWR</t>
  </si>
  <si>
    <t>Linie kolejowe</t>
  </si>
  <si>
    <t>Transport drogowy towarów niebezpiecznych</t>
  </si>
  <si>
    <t>Transport kolejowy towarów niebezpiecznych</t>
  </si>
  <si>
    <t>linie o bardzo małym natężeniu ruchu lub całkowity brak szlaków</t>
  </si>
  <si>
    <t>linie o małym natężeniu ruchu</t>
  </si>
  <si>
    <t>linie o średnim natężeniu ruchu</t>
  </si>
  <si>
    <t>linie o dużym natężeniu ruch, bocznice i węzły kolejowe</t>
  </si>
  <si>
    <t>linie o bardzo dużym natężeniu ruchu, duże bocznice i węzły kolejowe</t>
  </si>
  <si>
    <t>duże natężenie ruchu w transporcie towarów niebezpiecznych, częste przypadki transportu towarów niebezpiecznych, których przewóz drogowy podlega obowiązkowi zgłoszenia</t>
  </si>
  <si>
    <t>duże natężenie ruchu w transporcie towarów niebezpiecznych, jednostkowe przypadki transportu towarów niebezpiecznych, których przewóz drogowy podlega obowiązkowi zgłoszenia</t>
  </si>
  <si>
    <t>średnie natężenie ruchu w transporcie towarów niebezpiecznych, brak transportu towarów niebezpiecznych, których przewóz drogowy podlega obowiązkowi zgłoszenia</t>
  </si>
  <si>
    <t>niskie natężenie ruchu w transporcie towarów niebezpiecznych, brak transportu towarów niebezpiecznych, których przewóz drogowy podlega obowiązkowi zgłoszenia</t>
  </si>
  <si>
    <t>brak transportu towarów niebezpiecznych innych niż paliwa płynne i gazowe dostarczane do stacji paliw oraz odbiorców indywidualnych</t>
  </si>
  <si>
    <t>brak lub bardzo rzadkie (incydentalne) przypadki transportu, brak przewozu koleją towarów niebezpiecznych TWR4)</t>
  </si>
  <si>
    <t>jednostkowe (małe natężenie ruchu) przypadki transportu, brak przewozu koleją towarów niebezpiecznych TWR4)</t>
  </si>
  <si>
    <t>średnie natężenie ruchu w transporcie, incydentalne przypadki przewozu koleją towarów niebezpiecznych TWR4)</t>
  </si>
  <si>
    <t>duże natężenie ruchu w transporcie, jednostkowe przypadki przewozu koleją towarów niebezpiecznych TWR4)</t>
  </si>
  <si>
    <t>duże natężenie ruchu w transporcie, częste przypadki przewozu koleją towarów niebezpiecznych TWR4)</t>
  </si>
  <si>
    <t>brak cieków i/lub budowli stwarzających realne zagrożenie powodziowe; brak realnej groźby podtopień i zalań miejscowości lub obiektów krytycznych</t>
  </si>
  <si>
    <t>niewielkie cieki wodne i/lub budowle hydrotechniczne; niewielka groźba wystąpienia lokalnych podtopień i zalań pojedynczych zabudowań lub pojedynczych niewielkich miejscowości; brak realnej groźby podtopień i zalań obiektów krytycznych lub dużych osiedli ludzkich</t>
  </si>
  <si>
    <t>cieki wodne i/lub budowle hydrotechniczne małej lub średniej wielkości; realna groźba wystąpienia lokalnych podtopień i zalań pojedynczych, niewielkich miejscowości oraz pojedynczych obiektów krytycznych; niewielka groźba zalania pojedynczych dużych osiedli ludzkich</t>
  </si>
  <si>
    <t>cieki wodne i/lub budowle hydrotechniczne średniej lub dużej wielkości, infrastruktura przeciwpowodziowa w dobrym stanie (wały, poldery zalewowe, zbiorniki retencyjne); realna groźba zalania pojedynczych niewielkich miejscowości lub pojedynczych obiektów krytycznych; niewielka groźba zalania dużej liczby miejscowości lub dużych osiedli ludzkich lub dużej liczby obiektów krytycznych</t>
  </si>
  <si>
    <t>cieki wodne i/lub budowle hydrotechniczne średniej lub dużej wielkości, niezadowalający stan infrastruktury przeciwpowodziowej; realna groźba zalania dużej liczby miejscowości lub dużych osiedli ludzkich lub dużej liczby obiektów krytycznych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</si>
</sst>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[$€-2]\ #,##0.00_);[Red]\([$€-2]\ #,##0.00\)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i/>
      <sz val="12"/>
      <color indexed="10"/>
      <name val="Arial CE"/>
      <family val="0"/>
    </font>
    <font>
      <b/>
      <sz val="14"/>
      <name val="Times New Roman"/>
      <family val="1"/>
    </font>
    <font>
      <b/>
      <sz val="16"/>
      <name val="Arial CE"/>
      <family val="2"/>
    </font>
    <font>
      <b/>
      <sz val="11"/>
      <color indexed="41"/>
      <name val="Times New Roman"/>
      <family val="1"/>
    </font>
    <font>
      <sz val="10"/>
      <color indexed="9"/>
      <name val="Arial CE"/>
      <family val="0"/>
    </font>
    <font>
      <sz val="10"/>
      <color indexed="2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5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4" borderId="18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>
      <alignment horizontal="center" vertical="top" wrapText="1"/>
    </xf>
    <xf numFmtId="0" fontId="9" fillId="34" borderId="24" xfId="0" applyFont="1" applyFill="1" applyBorder="1" applyAlignment="1">
      <alignment vertical="top" wrapText="1"/>
    </xf>
    <xf numFmtId="0" fontId="9" fillId="34" borderId="25" xfId="0" applyFont="1" applyFill="1" applyBorder="1" applyAlignment="1">
      <alignment vertical="top" wrapText="1"/>
    </xf>
    <xf numFmtId="0" fontId="9" fillId="34" borderId="26" xfId="0" applyFont="1" applyFill="1" applyBorder="1" applyAlignment="1">
      <alignment vertical="top" wrapText="1"/>
    </xf>
    <xf numFmtId="0" fontId="9" fillId="34" borderId="27" xfId="0" applyFont="1" applyFill="1" applyBorder="1" applyAlignment="1">
      <alignment vertical="top" wrapText="1"/>
    </xf>
    <xf numFmtId="0" fontId="9" fillId="34" borderId="28" xfId="0" applyFont="1" applyFill="1" applyBorder="1" applyAlignment="1">
      <alignment vertical="top" wrapText="1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9" fillId="0" borderId="29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34" borderId="30" xfId="0" applyFont="1" applyFill="1" applyBorder="1" applyAlignment="1">
      <alignment vertical="top" wrapText="1"/>
    </xf>
    <xf numFmtId="0" fontId="10" fillId="0" borderId="31" xfId="0" applyFont="1" applyBorder="1" applyAlignment="1" applyProtection="1">
      <alignment horizontal="center" vertical="top" wrapText="1"/>
      <protection locked="0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34" borderId="32" xfId="0" applyFill="1" applyBorder="1" applyAlignment="1">
      <alignment/>
    </xf>
    <xf numFmtId="0" fontId="3" fillId="34" borderId="33" xfId="0" applyFont="1" applyFill="1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 applyProtection="1">
      <alignment horizontal="center" vertical="top" wrapText="1"/>
      <protection locked="0"/>
    </xf>
    <xf numFmtId="0" fontId="9" fillId="0" borderId="40" xfId="0" applyFont="1" applyBorder="1" applyAlignment="1" applyProtection="1">
      <alignment horizontal="center" vertical="top" wrapText="1"/>
      <protection locked="0"/>
    </xf>
    <xf numFmtId="0" fontId="6" fillId="33" borderId="41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9" fillId="0" borderId="42" xfId="0" applyFont="1" applyBorder="1" applyAlignment="1" applyProtection="1">
      <alignment horizontal="center" vertical="top" wrapText="1"/>
      <protection locked="0"/>
    </xf>
    <xf numFmtId="0" fontId="9" fillId="0" borderId="31" xfId="0" applyFont="1" applyBorder="1" applyAlignment="1" applyProtection="1">
      <alignment horizontal="center" vertical="top" wrapText="1"/>
      <protection locked="0"/>
    </xf>
    <xf numFmtId="0" fontId="10" fillId="0" borderId="29" xfId="0" applyFont="1" applyBorder="1" applyAlignment="1" applyProtection="1">
      <alignment horizontal="center" vertical="top" wrapText="1"/>
      <protection locked="0"/>
    </xf>
    <xf numFmtId="0" fontId="15" fillId="33" borderId="43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7" xfId="0" applyFill="1" applyBorder="1" applyAlignment="1">
      <alignment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left"/>
    </xf>
    <xf numFmtId="0" fontId="0" fillId="0" borderId="48" xfId="0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2"/>
    </xf>
    <xf numFmtId="49" fontId="14" fillId="35" borderId="49" xfId="0" applyNumberFormat="1" applyFont="1" applyFill="1" applyBorder="1" applyAlignment="1" applyProtection="1">
      <alignment horizontal="center" vertical="center"/>
      <protection locked="0"/>
    </xf>
    <xf numFmtId="49" fontId="14" fillId="35" borderId="5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right"/>
    </xf>
    <xf numFmtId="0" fontId="6" fillId="34" borderId="45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49" fontId="14" fillId="35" borderId="33" xfId="0" applyNumberFormat="1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wrapText="1"/>
    </xf>
    <xf numFmtId="0" fontId="13" fillId="34" borderId="28" xfId="0" applyFont="1" applyFill="1" applyBorder="1" applyAlignment="1">
      <alignment horizontal="center" wrapText="1"/>
    </xf>
    <xf numFmtId="0" fontId="6" fillId="34" borderId="5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5"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51.125" style="0" customWidth="1"/>
    <col min="2" max="6" width="30.75390625" style="0" customWidth="1"/>
    <col min="7" max="7" width="20.75390625" style="33" customWidth="1"/>
    <col min="8" max="8" width="14.625" style="33" customWidth="1"/>
    <col min="9" max="11" width="20.75390625" style="33" customWidth="1"/>
  </cols>
  <sheetData>
    <row r="1" spans="1:8" ht="21.75" thickBot="1" thickTop="1">
      <c r="A1" s="29"/>
      <c r="B1" s="30" t="s">
        <v>0</v>
      </c>
      <c r="C1" s="74" t="s">
        <v>66</v>
      </c>
      <c r="D1" s="75"/>
      <c r="E1" s="29"/>
      <c r="F1" s="29"/>
      <c r="H1" s="60"/>
    </row>
    <row r="2" spans="1:8" ht="19.5" thickBot="1" thickTop="1">
      <c r="A2" s="76" t="s">
        <v>1</v>
      </c>
      <c r="B2" s="76"/>
      <c r="C2" s="53">
        <v>10</v>
      </c>
      <c r="D2" s="29"/>
      <c r="E2" s="29"/>
      <c r="F2" s="29"/>
      <c r="H2" s="60"/>
    </row>
    <row r="3" spans="1:8" ht="14.25" thickBot="1" thickTop="1">
      <c r="A3" s="32"/>
      <c r="B3" s="29"/>
      <c r="C3" s="29"/>
      <c r="D3" s="29"/>
      <c r="E3" s="29"/>
      <c r="F3" s="29"/>
      <c r="H3" s="60"/>
    </row>
    <row r="4" spans="1:8" ht="26.25" customHeight="1">
      <c r="A4" s="77" t="s">
        <v>2</v>
      </c>
      <c r="B4" s="78" t="s">
        <v>3</v>
      </c>
      <c r="C4" s="78"/>
      <c r="D4" s="78"/>
      <c r="E4" s="78"/>
      <c r="F4" s="79"/>
      <c r="H4" s="60"/>
    </row>
    <row r="5" spans="1:10" ht="33" customHeight="1">
      <c r="A5" s="77"/>
      <c r="B5" s="55" t="s">
        <v>54</v>
      </c>
      <c r="C5" s="55" t="s">
        <v>55</v>
      </c>
      <c r="D5" s="55" t="s">
        <v>56</v>
      </c>
      <c r="E5" s="55" t="s">
        <v>57</v>
      </c>
      <c r="F5" s="56" t="s">
        <v>58</v>
      </c>
      <c r="H5" s="60"/>
      <c r="J5" s="61"/>
    </row>
    <row r="6" spans="1:8" ht="34.5" customHeight="1">
      <c r="A6" s="58" t="s">
        <v>4</v>
      </c>
      <c r="B6" s="57">
        <f>'Gmina 1'!B7+'Gmina 2'!B7+'Gmina 3'!B7+'Gmina 4'!B7+'Gmina 5'!B7+'Gmina 6'!B7+'Gmina 7'!B7+'Gmina 8'!B7+'Gmina 9'!B7+'Gmina 10'!B7</f>
        <v>8</v>
      </c>
      <c r="C6" s="54">
        <f>'Gmina 1'!C7+'Gmina 2'!C7+'Gmina 3'!C7+'Gmina 4'!C7+'Gmina 5'!C7+'Gmina 6'!C7+'Gmina 7'!C7+'Gmina 8'!C7+'Gmina 9'!C7+'Gmina 10'!C7</f>
        <v>1</v>
      </c>
      <c r="D6" s="54">
        <f>'Gmina 1'!D7+'Gmina 2'!D7+'Gmina 3'!D7+'Gmina 4'!D7+'Gmina 5'!D7+'Gmina 6'!D7+'Gmina 7'!D7+'Gmina 8'!D7+'Gmina 9'!D7+'Gmina 10'!D7</f>
        <v>1</v>
      </c>
      <c r="E6" s="54">
        <f>'Gmina 1'!E7+'Gmina 2'!E7+'Gmina 3'!E7+'Gmina 4'!E7+'Gmina 5'!E7+'Gmina 6'!E7+'Gmina 7'!E7+'Gmina 8'!E7+'Gmina 9'!E7+'Gmina 10'!E7</f>
        <v>0</v>
      </c>
      <c r="F6" s="54">
        <f>'Gmina 1'!F7+'Gmina 2'!F7+'Gmina 3'!F7+'Gmina 4'!F7+'Gmina 5'!F7+'Gmina 6'!F7+'Gmina 7'!F7+'Gmina 8'!F7+'Gmina 9'!F7+'Gmina 10'!F7</f>
        <v>0</v>
      </c>
      <c r="G6" s="62" t="str">
        <f>IF(SUM(B6:F6)=C2," ","Błędne dane")</f>
        <v> </v>
      </c>
      <c r="H6" s="63">
        <f>B6/5+C6/4+D6/3+E6/2+F6</f>
        <v>2.1833333333333336</v>
      </c>
    </row>
    <row r="7" spans="1:8" ht="34.5" customHeight="1">
      <c r="A7" s="58" t="s">
        <v>10</v>
      </c>
      <c r="B7" s="57">
        <f>'Gmina 1'!B9+'Gmina 2'!B9+'Gmina 3'!B9+'Gmina 4'!B9+'Gmina 5'!B9+'Gmina 6'!B9+'Gmina 7'!B9+'Gmina 8'!B9+'Gmina 9'!B9+'Gmina 10'!B9</f>
        <v>0</v>
      </c>
      <c r="C7" s="54">
        <f>'Gmina 1'!C9+'Gmina 2'!C9+'Gmina 3'!C9+'Gmina 4'!C9+'Gmina 5'!C9+'Gmina 6'!C9+'Gmina 7'!C9+'Gmina 8'!C9+'Gmina 9'!C9+'Gmina 10'!C9</f>
        <v>1</v>
      </c>
      <c r="D7" s="54">
        <f>'Gmina 1'!D9+'Gmina 2'!D9+'Gmina 3'!D9+'Gmina 4'!D9+'Gmina 5'!D9+'Gmina 6'!D9+'Gmina 7'!D9+'Gmina 8'!D9+'Gmina 9'!D9+'Gmina 10'!D9</f>
        <v>2</v>
      </c>
      <c r="E7" s="54">
        <f>'Gmina 1'!E9+'Gmina 2'!E9+'Gmina 3'!E9+'Gmina 4'!E9+'Gmina 5'!E9+'Gmina 6'!E9+'Gmina 7'!E9+'Gmina 8'!E9+'Gmina 9'!E9+'Gmina 10'!E9</f>
        <v>5</v>
      </c>
      <c r="F7" s="54">
        <f>'Gmina 1'!F9+'Gmina 2'!F9+'Gmina 3'!F9+'Gmina 4'!F9+'Gmina 5'!F9+'Gmina 6'!F9+'Gmina 7'!F9+'Gmina 8'!F9+'Gmina 9'!F9+'Gmina 10'!F9</f>
        <v>2</v>
      </c>
      <c r="G7" s="62" t="str">
        <f>IF(SUM(B7:F7)=C2," ","Błędne dane")</f>
        <v> </v>
      </c>
      <c r="H7" s="63">
        <f aca="true" t="shared" si="0" ref="H7:H21">B7/5+C7/4+D7/3+E7/2+F7</f>
        <v>5.416666666666666</v>
      </c>
    </row>
    <row r="8" spans="1:8" ht="34.5" customHeight="1">
      <c r="A8" s="58" t="s">
        <v>16</v>
      </c>
      <c r="B8" s="57">
        <f>'Gmina 1'!B11+'Gmina 2'!B11+'Gmina 3'!B11+'Gmina 4'!B11+'Gmina 5'!B11+'Gmina 6'!B11+'Gmina 7'!B11+'Gmina 8'!B11+'Gmina 9'!B11+'Gmina 10'!B11</f>
        <v>0</v>
      </c>
      <c r="C8" s="54">
        <f>'Gmina 1'!C11+'Gmina 2'!C11+'Gmina 3'!C11+'Gmina 4'!C11+'Gmina 5'!C11+'Gmina 6'!C11+'Gmina 7'!C11+'Gmina 8'!C11+'Gmina 9'!C11+'Gmina 10'!C11</f>
        <v>7</v>
      </c>
      <c r="D8" s="54">
        <f>'Gmina 1'!D11+'Gmina 2'!D11+'Gmina 3'!D11+'Gmina 4'!D11+'Gmina 5'!D11+'Gmina 6'!D11+'Gmina 7'!D11+'Gmina 8'!D11+'Gmina 9'!D11+'Gmina 10'!D11</f>
        <v>3</v>
      </c>
      <c r="E8" s="54">
        <f>'Gmina 1'!E11+'Gmina 2'!E11+'Gmina 3'!E11+'Gmina 4'!E11+'Gmina 5'!E11+'Gmina 6'!E11+'Gmina 7'!E11+'Gmina 8'!E11+'Gmina 9'!E11+'Gmina 10'!E11</f>
        <v>0</v>
      </c>
      <c r="F8" s="54">
        <f>'Gmina 1'!F11+'Gmina 2'!F11+'Gmina 3'!F11+'Gmina 4'!F11+'Gmina 5'!F11+'Gmina 6'!F11+'Gmina 7'!F11+'Gmina 8'!F11+'Gmina 9'!F11+'Gmina 10'!F11</f>
        <v>0</v>
      </c>
      <c r="G8" s="62" t="str">
        <f>IF(SUM(B8:F8)=C2," ","Błędne dane")</f>
        <v> </v>
      </c>
      <c r="H8" s="63">
        <f t="shared" si="0"/>
        <v>2.75</v>
      </c>
    </row>
    <row r="9" spans="1:8" ht="34.5" customHeight="1">
      <c r="A9" s="58" t="s">
        <v>22</v>
      </c>
      <c r="B9" s="57">
        <f>'Gmina 1'!B13+'Gmina 2'!B13+'Gmina 3'!B13+'Gmina 4'!B13+'Gmina 5'!B13+'Gmina 6'!B13+'Gmina 7'!B13+'Gmina 8'!B13+'Gmina 9'!B13+'Gmina 10'!B13</f>
        <v>0</v>
      </c>
      <c r="C9" s="54">
        <f>'Gmina 1'!C13+'Gmina 2'!C13+'Gmina 3'!C13+'Gmina 4'!C13+'Gmina 5'!C13+'Gmina 6'!C13+'Gmina 7'!C13+'Gmina 8'!C13+'Gmina 9'!C13+'Gmina 10'!C13</f>
        <v>6</v>
      </c>
      <c r="D9" s="54">
        <f>'Gmina 1'!D13+'Gmina 2'!D13+'Gmina 3'!D13+'Gmina 4'!D13+'Gmina 5'!D13+'Gmina 6'!D13+'Gmina 7'!D13+'Gmina 8'!D13+'Gmina 9'!D13+'Gmina 10'!D13</f>
        <v>4</v>
      </c>
      <c r="E9" s="54">
        <f>'Gmina 1'!E13+'Gmina 2'!E13+'Gmina 3'!E13+'Gmina 4'!E13+'Gmina 5'!E13+'Gmina 6'!E13+'Gmina 7'!E13+'Gmina 8'!E13+'Gmina 9'!E13+'Gmina 10'!E13</f>
        <v>0</v>
      </c>
      <c r="F9" s="54">
        <f>'Gmina 1'!F13+'Gmina 2'!F13+'Gmina 3'!F13+'Gmina 4'!F13+'Gmina 5'!F13+'Gmina 6'!F13+'Gmina 7'!F13+'Gmina 8'!F13+'Gmina 9'!F13+'Gmina 10'!F13</f>
        <v>0</v>
      </c>
      <c r="G9" s="62" t="str">
        <f>IF(SUM(B9:F9)=C2," ","Błędne dane")</f>
        <v> </v>
      </c>
      <c r="H9" s="63">
        <f t="shared" si="0"/>
        <v>2.833333333333333</v>
      </c>
    </row>
    <row r="10" spans="1:8" ht="34.5" customHeight="1">
      <c r="A10" s="58" t="s">
        <v>28</v>
      </c>
      <c r="B10" s="57">
        <f>'Gmina 1'!B15+'Gmina 2'!B15+'Gmina 3'!B15+'Gmina 4'!B15+'Gmina 5'!B15+'Gmina 6'!B15+'Gmina 7'!B15+'Gmina 8'!B15+'Gmina 9'!B15+'Gmina 10'!B15</f>
        <v>0</v>
      </c>
      <c r="C10" s="54">
        <f>'Gmina 1'!C15+'Gmina 2'!C15+'Gmina 3'!C15+'Gmina 4'!C15+'Gmina 5'!C15+'Gmina 6'!C15+'Gmina 7'!C15+'Gmina 8'!C15+'Gmina 9'!C15+'Gmina 10'!C15</f>
        <v>4</v>
      </c>
      <c r="D10" s="54">
        <f>'Gmina 1'!D15+'Gmina 2'!D15+'Gmina 3'!D15+'Gmina 4'!D15+'Gmina 5'!D15+'Gmina 6'!D15+'Gmina 7'!D15+'Gmina 8'!D15+'Gmina 9'!D15+'Gmina 10'!D15</f>
        <v>4</v>
      </c>
      <c r="E10" s="54">
        <f>'Gmina 1'!E15+'Gmina 2'!E15+'Gmina 3'!E15+'Gmina 4'!E15+'Gmina 5'!E15+'Gmina 6'!E15+'Gmina 7'!E15+'Gmina 8'!E15+'Gmina 9'!E15+'Gmina 10'!E15</f>
        <v>2</v>
      </c>
      <c r="F10" s="54">
        <f>'Gmina 1'!F15+'Gmina 2'!F15+'Gmina 3'!F15+'Gmina 4'!F15+'Gmina 5'!F15+'Gmina 6'!F15+'Gmina 7'!F15+'Gmina 8'!F15+'Gmina 9'!F15+'Gmina 10'!F15</f>
        <v>0</v>
      </c>
      <c r="G10" s="62" t="str">
        <f>IF(SUM(B10:F10)=C2," ","Błędne dane")</f>
        <v> </v>
      </c>
      <c r="H10" s="63">
        <f t="shared" si="0"/>
        <v>3.333333333333333</v>
      </c>
    </row>
    <row r="11" spans="1:8" ht="34.5" customHeight="1">
      <c r="A11" s="54" t="s">
        <v>93</v>
      </c>
      <c r="B11" s="57">
        <f>'Gmina 1'!B17+'Gmina 2'!B17+'Gmina 3'!B17+'Gmina 4'!B17+'Gmina 5'!B17+'Gmina 6'!B17+'Gmina 7'!B17+'Gmina 8'!B17+'Gmina 9'!B17+'Gmina 10'!B17</f>
        <v>0</v>
      </c>
      <c r="C11" s="57">
        <f>'Gmina 1'!C17+'Gmina 2'!C17+'Gmina 3'!C17+'Gmina 4'!C17+'Gmina 5'!C17+'Gmina 6'!C17+'Gmina 7'!C17+'Gmina 8'!C17+'Gmina 9'!C17+'Gmina 10'!C17</f>
        <v>5</v>
      </c>
      <c r="D11" s="57">
        <f>'Gmina 1'!D17+'Gmina 2'!D17+'Gmina 3'!D17+'Gmina 4'!D17+'Gmina 5'!D17+'Gmina 6'!D17+'Gmina 7'!D17+'Gmina 8'!D17+'Gmina 9'!D17+'Gmina 10'!D17</f>
        <v>4</v>
      </c>
      <c r="E11" s="57">
        <f>'Gmina 1'!E17+'Gmina 2'!E17+'Gmina 3'!E17+'Gmina 4'!E17+'Gmina 5'!E17+'Gmina 6'!E17+'Gmina 7'!E17+'Gmina 8'!E17+'Gmina 9'!E17+'Gmina 10'!E17</f>
        <v>1</v>
      </c>
      <c r="F11" s="57">
        <f>'Gmina 1'!F17+'Gmina 2'!F17+'Gmina 3'!F17+'Gmina 4'!F17+'Gmina 5'!F17+'Gmina 6'!F17+'Gmina 7'!F17+'Gmina 8'!F17+'Gmina 9'!F17+'Gmina 10'!F17</f>
        <v>0</v>
      </c>
      <c r="G11" s="62" t="str">
        <f>IF(SUM(B11:F11)=C2," ","Błędne dane")</f>
        <v> </v>
      </c>
      <c r="H11" s="63">
        <f t="shared" si="0"/>
        <v>3.083333333333333</v>
      </c>
    </row>
    <row r="12" spans="1:8" ht="34.5" customHeight="1">
      <c r="A12" s="54" t="s">
        <v>48</v>
      </c>
      <c r="B12" s="57">
        <f>'Gmina 1'!B19+'Gmina 2'!B19+'Gmina 3'!B19+'Gmina 4'!B19+'Gmina 5'!B19+'Gmina 6'!B19+'Gmina 7'!B19+'Gmina 8'!B19+'Gmina 9'!B19+'Gmina 10'!B19</f>
        <v>1</v>
      </c>
      <c r="C12" s="57">
        <f>'Gmina 1'!C19+'Gmina 2'!C19+'Gmina 3'!C19+'Gmina 4'!C19+'Gmina 5'!C19+'Gmina 6'!C19+'Gmina 7'!C19+'Gmina 8'!C19+'Gmina 9'!C19+'Gmina 10'!C19</f>
        <v>1</v>
      </c>
      <c r="D12" s="57">
        <f>'Gmina 1'!D19+'Gmina 2'!D19+'Gmina 3'!D19+'Gmina 4'!D19+'Gmina 5'!D19+'Gmina 6'!D19+'Gmina 7'!D19+'Gmina 8'!D19+'Gmina 9'!D19+'Gmina 10'!D19</f>
        <v>1</v>
      </c>
      <c r="E12" s="57">
        <f>'Gmina 1'!E19+'Gmina 2'!E19+'Gmina 3'!E19+'Gmina 4'!E19+'Gmina 5'!E19+'Gmina 6'!E19+'Gmina 7'!E19+'Gmina 8'!E19+'Gmina 9'!E19+'Gmina 10'!E19</f>
        <v>2</v>
      </c>
      <c r="F12" s="57">
        <f>'Gmina 1'!F19+'Gmina 2'!F19+'Gmina 3'!F19+'Gmina 4'!F19+'Gmina 5'!F19+'Gmina 6'!F19+'Gmina 7'!F19+'Gmina 8'!F19+'Gmina 9'!F19+'Gmina 10'!F19</f>
        <v>5</v>
      </c>
      <c r="G12" s="62" t="str">
        <f>IF(SUM(B12:F12)=C2," ","Błędne dane")</f>
        <v> </v>
      </c>
      <c r="H12" s="63">
        <f t="shared" si="0"/>
        <v>6.783333333333333</v>
      </c>
    </row>
    <row r="13" spans="1:8" ht="34.5" customHeight="1">
      <c r="A13" s="58" t="s">
        <v>37</v>
      </c>
      <c r="B13" s="57">
        <f>'Gmina 1'!B21+'Gmina 2'!B21+'Gmina 3'!B21+'Gmina 4'!B21+'Gmina 5'!B21+'Gmina 6'!B21+'Gmina 7'!B21+'Gmina 8'!B21+'Gmina 9'!B21+'Gmina 10'!B21</f>
        <v>4</v>
      </c>
      <c r="C13" s="57">
        <f>'Gmina 1'!C21+'Gmina 2'!C21+'Gmina 3'!C21+'Gmina 4'!C21+'Gmina 5'!C21+'Gmina 6'!C21+'Gmina 7'!C21+'Gmina 8'!C21+'Gmina 9'!C21+'Gmina 10'!C21</f>
        <v>0</v>
      </c>
      <c r="D13" s="57">
        <f>'Gmina 1'!D21+'Gmina 2'!D21+'Gmina 3'!D21+'Gmina 4'!D21+'Gmina 5'!D21+'Gmina 6'!D21+'Gmina 7'!D21+'Gmina 8'!D21+'Gmina 9'!D21+'Gmina 10'!D21</f>
        <v>5</v>
      </c>
      <c r="E13" s="57">
        <f>'Gmina 1'!E21+'Gmina 2'!E21+'Gmina 3'!E21+'Gmina 4'!E21+'Gmina 5'!E21+'Gmina 6'!E21+'Gmina 7'!E21+'Gmina 8'!E21+'Gmina 9'!E21+'Gmina 10'!E21</f>
        <v>1</v>
      </c>
      <c r="F13" s="57">
        <f>'Gmina 1'!F21+'Gmina 2'!F21+'Gmina 3'!F21+'Gmina 4'!F21+'Gmina 5'!F21+'Gmina 6'!F21+'Gmina 7'!F21+'Gmina 8'!F21+'Gmina 9'!F21+'Gmina 10'!F21</f>
        <v>0</v>
      </c>
      <c r="G13" s="62" t="str">
        <f>IF(SUM(B13:F13)=C2," ","Błędne dane")</f>
        <v> </v>
      </c>
      <c r="H13" s="63">
        <f t="shared" si="0"/>
        <v>2.966666666666667</v>
      </c>
    </row>
    <row r="14" spans="1:8" ht="34.5" customHeight="1">
      <c r="A14" s="58" t="s">
        <v>99</v>
      </c>
      <c r="B14" s="57">
        <f>'Gmina 1'!B23+'Gmina 2'!B23+'Gmina 3'!B23+'Gmina 4'!B23+'Gmina 5'!B23+'Gmina 6'!B23+'Gmina 7'!B23+'Gmina 8'!B23+'Gmina 9'!B23+'Gmina 10'!B23</f>
        <v>6</v>
      </c>
      <c r="C14" s="57">
        <f>'Gmina 1'!C23+'Gmina 2'!C23+'Gmina 3'!C23+'Gmina 4'!C23+'Gmina 5'!C23+'Gmina 6'!C23+'Gmina 7'!C23+'Gmina 8'!C23+'Gmina 9'!C23+'Gmina 10'!C23</f>
        <v>1</v>
      </c>
      <c r="D14" s="57">
        <f>'Gmina 1'!D23+'Gmina 2'!D23+'Gmina 3'!D23+'Gmina 4'!D23+'Gmina 5'!D23+'Gmina 6'!D23+'Gmina 7'!D23+'Gmina 8'!D23+'Gmina 9'!D23+'Gmina 10'!D23</f>
        <v>0</v>
      </c>
      <c r="E14" s="57">
        <f>'Gmina 1'!E23+'Gmina 2'!E23+'Gmina 3'!E23+'Gmina 4'!E23+'Gmina 5'!E23+'Gmina 6'!E23+'Gmina 7'!E23+'Gmina 8'!E23+'Gmina 9'!E23+'Gmina 10'!E23</f>
        <v>3</v>
      </c>
      <c r="F14" s="57">
        <f>'Gmina 1'!F23+'Gmina 2'!F23+'Gmina 3'!F23+'Gmina 4'!F23+'Gmina 5'!F23+'Gmina 6'!F23+'Gmina 7'!F23+'Gmina 8'!F23+'Gmina 9'!F23+'Gmina 10'!F23</f>
        <v>0</v>
      </c>
      <c r="G14" s="62" t="str">
        <f>IF(SUM(B14:F14)=C2," ","Błędne dane")</f>
        <v> </v>
      </c>
      <c r="H14" s="63">
        <f t="shared" si="0"/>
        <v>2.95</v>
      </c>
    </row>
    <row r="15" spans="1:8" ht="34.5" customHeight="1">
      <c r="A15" s="58" t="s">
        <v>100</v>
      </c>
      <c r="B15" s="57">
        <f>'Gmina 1'!B25+'Gmina 2'!B25+'Gmina 3'!B25+'Gmina 4'!B25+'Gmina 5'!B25+'Gmina 6'!B25+'Gmina 7'!B25+'Gmina 8'!B25+'Gmina 9'!B25+'Gmina 10'!B25</f>
        <v>1</v>
      </c>
      <c r="C15" s="57">
        <f>'Gmina 1'!C25+'Gmina 2'!C25+'Gmina 3'!C25+'Gmina 4'!C25+'Gmina 5'!C25+'Gmina 6'!C25+'Gmina 7'!C25+'Gmina 8'!C25+'Gmina 9'!C25+'Gmina 10'!C25</f>
        <v>0</v>
      </c>
      <c r="D15" s="57">
        <f>'Gmina 1'!D25+'Gmina 2'!D25+'Gmina 3'!D25+'Gmina 4'!D25+'Gmina 5'!D25+'Gmina 6'!D25+'Gmina 7'!D25+'Gmina 8'!D25+'Gmina 9'!D25+'Gmina 10'!D25</f>
        <v>2</v>
      </c>
      <c r="E15" s="57">
        <f>'Gmina 1'!E25+'Gmina 2'!E25+'Gmina 3'!E25+'Gmina 4'!E25+'Gmina 5'!E25+'Gmina 6'!E25+'Gmina 7'!E25+'Gmina 8'!E25+'Gmina 9'!E25+'Gmina 10'!E25</f>
        <v>6</v>
      </c>
      <c r="F15" s="57">
        <f>'Gmina 1'!F25+'Gmina 2'!F25+'Gmina 3'!F25+'Gmina 4'!F25+'Gmina 5'!F25+'Gmina 6'!F25+'Gmina 7'!F25+'Gmina 8'!F25+'Gmina 9'!F25+'Gmina 10'!F25</f>
        <v>1</v>
      </c>
      <c r="G15" s="62" t="str">
        <f>IF(SUM(B15:F15)=C2," ","Błędne dane")</f>
        <v> </v>
      </c>
      <c r="H15" s="63">
        <f t="shared" si="0"/>
        <v>4.866666666666667</v>
      </c>
    </row>
    <row r="16" spans="1:8" ht="34.5" customHeight="1">
      <c r="A16" s="58" t="s">
        <v>101</v>
      </c>
      <c r="B16" s="57">
        <f>'Gmina 1'!B27+'Gmina 2'!B27+'Gmina 3'!B27+'Gmina 4'!B27+'Gmina 5'!B27+'Gmina 6'!B27+'Gmina 7'!B27+'Gmina 8'!B27+'Gmina 9'!B27+'Gmina 10'!B27</f>
        <v>7</v>
      </c>
      <c r="C16" s="57">
        <f>'Gmina 1'!C27+'Gmina 2'!C27+'Gmina 3'!C27+'Gmina 4'!C27+'Gmina 5'!C27+'Gmina 6'!C27+'Gmina 7'!C27+'Gmina 8'!C27+'Gmina 9'!C27+'Gmina 10'!C27</f>
        <v>2</v>
      </c>
      <c r="D16" s="57">
        <f>'Gmina 1'!D27+'Gmina 2'!D27+'Gmina 3'!D27+'Gmina 4'!D27+'Gmina 5'!D27+'Gmina 6'!D27+'Gmina 7'!D27+'Gmina 8'!D27+'Gmina 9'!D27+'Gmina 10'!D27</f>
        <v>0</v>
      </c>
      <c r="E16" s="57">
        <f>'Gmina 1'!E27+'Gmina 2'!E27+'Gmina 3'!E27+'Gmina 4'!E27+'Gmina 5'!E27+'Gmina 6'!E27+'Gmina 7'!E27+'Gmina 8'!E27+'Gmina 9'!E27+'Gmina 10'!E27</f>
        <v>1</v>
      </c>
      <c r="F16" s="57">
        <f>'Gmina 1'!F27+'Gmina 2'!F27+'Gmina 3'!F27+'Gmina 4'!F27+'Gmina 5'!F27+'Gmina 6'!F27+'Gmina 7'!F27+'Gmina 8'!F27+'Gmina 9'!F27+'Gmina 10'!F27</f>
        <v>0</v>
      </c>
      <c r="G16" s="62" t="str">
        <f>IF(SUM(B16:F16)=C2," ","Błędne dane")</f>
        <v> </v>
      </c>
      <c r="H16" s="63">
        <f t="shared" si="0"/>
        <v>2.4</v>
      </c>
    </row>
    <row r="17" spans="1:8" ht="34.5" customHeight="1">
      <c r="A17" s="58" t="s">
        <v>47</v>
      </c>
      <c r="B17" s="57">
        <f>'Gmina 1'!B29+'Gmina 2'!B29+'Gmina 3'!B29+'Gmina 4'!B29+'Gmina 5'!B29+'Gmina 6'!B29+'Gmina 7'!B29+'Gmina 8'!B29+'Gmina 9'!B29+'Gmina 10'!B29</f>
        <v>5</v>
      </c>
      <c r="C17" s="57">
        <f>'Gmina 1'!C29+'Gmina 2'!C29+'Gmina 3'!C29+'Gmina 4'!C29+'Gmina 5'!C29+'Gmina 6'!C29+'Gmina 7'!C29+'Gmina 8'!C29+'Gmina 9'!C29+'Gmina 10'!C29</f>
        <v>2</v>
      </c>
      <c r="D17" s="57">
        <f>'Gmina 1'!D29+'Gmina 2'!D29+'Gmina 3'!D29+'Gmina 4'!D29+'Gmina 5'!D29+'Gmina 6'!D29+'Gmina 7'!D29+'Gmina 8'!D29+'Gmina 9'!D29+'Gmina 10'!D29</f>
        <v>2</v>
      </c>
      <c r="E17" s="57">
        <f>'Gmina 1'!E29+'Gmina 2'!E29+'Gmina 3'!E29+'Gmina 4'!E29+'Gmina 5'!E29+'Gmina 6'!E29+'Gmina 7'!E29+'Gmina 8'!E29+'Gmina 9'!E29+'Gmina 10'!E29</f>
        <v>1</v>
      </c>
      <c r="F17" s="57">
        <f>'Gmina 1'!F29+'Gmina 2'!F29+'Gmina 3'!F29+'Gmina 4'!F29+'Gmina 5'!F29+'Gmina 6'!F29+'Gmina 7'!F29+'Gmina 8'!F29+'Gmina 9'!F29+'Gmina 10'!F29</f>
        <v>0</v>
      </c>
      <c r="G17" s="62" t="str">
        <f>IF(SUM(B17:F17)=C2," ","Błędne dane")</f>
        <v> </v>
      </c>
      <c r="H17" s="63">
        <f t="shared" si="0"/>
        <v>2.6666666666666665</v>
      </c>
    </row>
    <row r="18" spans="1:8" ht="34.5" customHeight="1">
      <c r="A18" s="58" t="s">
        <v>60</v>
      </c>
      <c r="B18" s="57">
        <f>'Gmina 1'!B31+'Gmina 2'!B31+'Gmina 3'!B31+'Gmina 4'!B31+'Gmina 5'!B31+'Gmina 6'!B31+'Gmina 7'!B31+'Gmina 8'!B31+'Gmina 9'!B31+'Gmina 10'!B31</f>
        <v>5</v>
      </c>
      <c r="C18" s="57">
        <f>'Gmina 1'!C31+'Gmina 2'!C31+'Gmina 3'!C31+'Gmina 4'!C31+'Gmina 5'!C31+'Gmina 6'!C31+'Gmina 7'!C31+'Gmina 8'!C31+'Gmina 9'!C31+'Gmina 10'!C31</f>
        <v>2</v>
      </c>
      <c r="D18" s="57">
        <f>'Gmina 1'!D31+'Gmina 2'!D31+'Gmina 3'!D31+'Gmina 4'!D31+'Gmina 5'!D31+'Gmina 6'!D31+'Gmina 7'!D31+'Gmina 8'!D31+'Gmina 9'!D31+'Gmina 10'!D31</f>
        <v>0</v>
      </c>
      <c r="E18" s="57">
        <f>'Gmina 1'!E31+'Gmina 2'!E31+'Gmina 3'!E31+'Gmina 4'!E31+'Gmina 5'!E31+'Gmina 6'!E31+'Gmina 7'!E31+'Gmina 8'!E31+'Gmina 9'!E31+'Gmina 10'!E31</f>
        <v>3</v>
      </c>
      <c r="F18" s="57">
        <f>'Gmina 1'!F31+'Gmina 2'!F31+'Gmina 3'!F31+'Gmina 4'!F31+'Gmina 5'!F31+'Gmina 6'!F31+'Gmina 7'!F31+'Gmina 8'!F31+'Gmina 9'!F31+'Gmina 10'!F31</f>
        <v>0</v>
      </c>
      <c r="G18" s="62" t="str">
        <f>IF(SUM(B18:F18)=C2," ","Błędne dane")</f>
        <v> </v>
      </c>
      <c r="H18" s="63">
        <f t="shared" si="0"/>
        <v>3</v>
      </c>
    </row>
    <row r="19" spans="1:8" ht="34.5" customHeight="1">
      <c r="A19" s="58" t="s">
        <v>31</v>
      </c>
      <c r="B19" s="57">
        <f>'Gmina 1'!B33+'Gmina 2'!B33+'Gmina 3'!B33+'Gmina 4'!B33+'Gmina 5'!B33+'Gmina 6'!B33+'Gmina 7'!B33+'Gmina 8'!B33+'Gmina 9'!B33+'Gmina 10'!B33</f>
        <v>0</v>
      </c>
      <c r="C19" s="57">
        <f>'Gmina 1'!C33+'Gmina 2'!C33+'Gmina 3'!C33+'Gmina 4'!C33+'Gmina 5'!C33+'Gmina 6'!C33+'Gmina 7'!C33+'Gmina 8'!C33+'Gmina 9'!C33+'Gmina 10'!C33</f>
        <v>3</v>
      </c>
      <c r="D19" s="57">
        <f>'Gmina 1'!D33+'Gmina 2'!D33+'Gmina 3'!D33+'Gmina 4'!D33+'Gmina 5'!D33+'Gmina 6'!D33+'Gmina 7'!D33+'Gmina 8'!D33+'Gmina 9'!D33+'Gmina 10'!D33</f>
        <v>3</v>
      </c>
      <c r="E19" s="57">
        <f>'Gmina 1'!E33+'Gmina 2'!E33+'Gmina 3'!E33+'Gmina 4'!E33+'Gmina 5'!E33+'Gmina 6'!E33+'Gmina 7'!E33+'Gmina 8'!E33+'Gmina 9'!E33+'Gmina 10'!E33</f>
        <v>4</v>
      </c>
      <c r="F19" s="57">
        <f>'Gmina 1'!F33+'Gmina 2'!F33+'Gmina 3'!F33+'Gmina 4'!F33+'Gmina 5'!F33+'Gmina 6'!F33+'Gmina 7'!F33+'Gmina 8'!F33+'Gmina 9'!F33+'Gmina 10'!F33</f>
        <v>0</v>
      </c>
      <c r="G19" s="62" t="str">
        <f>IF(SUM(B19:F19)=C2," ","Błędne dane")</f>
        <v> </v>
      </c>
      <c r="H19" s="63">
        <f t="shared" si="0"/>
        <v>3.75</v>
      </c>
    </row>
    <row r="20" spans="1:8" ht="46.5" customHeight="1">
      <c r="A20" s="58" t="s">
        <v>84</v>
      </c>
      <c r="B20" s="57">
        <f>'Gmina 1'!B35+'Gmina 2'!B35+'Gmina 3'!B35+'Gmina 4'!B35+'Gmina 5'!B35+'Gmina 6'!B35+'Gmina 7'!B35+'Gmina 8'!B35+'Gmina 9'!B35+'Gmina 10'!B35</f>
        <v>4</v>
      </c>
      <c r="C20" s="57">
        <f>'Gmina 1'!C35+'Gmina 2'!C35+'Gmina 3'!C35+'Gmina 4'!C35+'Gmina 5'!C35+'Gmina 6'!C35+'Gmina 7'!C35+'Gmina 8'!C35+'Gmina 9'!C35+'Gmina 10'!C35</f>
        <v>6</v>
      </c>
      <c r="D20" s="57">
        <f>'Gmina 1'!D35+'Gmina 2'!D35+'Gmina 3'!D35+'Gmina 4'!D35+'Gmina 5'!D35+'Gmina 6'!D35+'Gmina 7'!D35+'Gmina 8'!D35+'Gmina 9'!D35+'Gmina 10'!D35</f>
        <v>0</v>
      </c>
      <c r="E20" s="57">
        <f>'Gmina 1'!E35+'Gmina 2'!E35+'Gmina 3'!E35+'Gmina 4'!E35+'Gmina 5'!E35+'Gmina 6'!E35+'Gmina 7'!E35+'Gmina 8'!E35+'Gmina 9'!E35+'Gmina 10'!E35</f>
        <v>0</v>
      </c>
      <c r="F20" s="57">
        <f>'Gmina 1'!F35+'Gmina 2'!F35+'Gmina 3'!F35+'Gmina 4'!F35+'Gmina 5'!F35+'Gmina 6'!F35+'Gmina 7'!F35+'Gmina 8'!F35+'Gmina 9'!F35+'Gmina 10'!F35</f>
        <v>0</v>
      </c>
      <c r="G20" s="62" t="str">
        <f>IF(SUM(B20:F20)=C2," ","Błędne dane")</f>
        <v> </v>
      </c>
      <c r="H20" s="63">
        <f t="shared" si="0"/>
        <v>2.3</v>
      </c>
    </row>
    <row r="21" spans="1:8" ht="34.5" customHeight="1">
      <c r="A21" s="58" t="s">
        <v>65</v>
      </c>
      <c r="B21" s="57">
        <v>7</v>
      </c>
      <c r="C21" s="57">
        <f>'Gmina 1'!C37+'Gmina 2'!C37+'Gmina 3'!C37+'Gmina 4'!C37+'Gmina 5'!C37+'Gmina 6'!C37+'Gmina 7'!C37+'Gmina 8'!C37+'Gmina 9'!C37+'Gmina 10'!C37</f>
        <v>0</v>
      </c>
      <c r="D21" s="57">
        <f>'Gmina 1'!D37+'Gmina 2'!D37+'Gmina 3'!D37+'Gmina 4'!D37+'Gmina 5'!D37+'Gmina 6'!D37+'Gmina 7'!D37+'Gmina 8'!D37+'Gmina 9'!D37+'Gmina 10'!D37</f>
        <v>0</v>
      </c>
      <c r="E21" s="57">
        <f>'Gmina 1'!E37+'Gmina 2'!E37+'Gmina 3'!E37+'Gmina 4'!E37+'Gmina 5'!E37+'Gmina 6'!E37+'Gmina 7'!E37+'Gmina 8'!E37+'Gmina 9'!E37+'Gmina 10'!E37</f>
        <v>0</v>
      </c>
      <c r="F21" s="57">
        <f>'Gmina 1'!F37+'Gmina 2'!F37+'Gmina 3'!F37+'Gmina 4'!F37+'Gmina 5'!F37+'Gmina 6'!F37+'Gmina 7'!F37+'Gmina 8'!F37+'Gmina 9'!F37+'Gmina 10'!F37</f>
        <v>0</v>
      </c>
      <c r="G21" s="62"/>
      <c r="H21" s="63">
        <f t="shared" si="0"/>
        <v>1.4</v>
      </c>
    </row>
    <row r="22" spans="1:8" ht="34.5" customHeight="1">
      <c r="A22" s="59" t="s">
        <v>59</v>
      </c>
      <c r="B22" s="54" t="str">
        <f>IF(AND(H22&gt;=3.6,H22&lt;4.66),"X"," ")</f>
        <v> </v>
      </c>
      <c r="C22" s="54" t="str">
        <f>IF(AND(H22&gt;=3.6,H22&lt;4.66),"X"," ")</f>
        <v> </v>
      </c>
      <c r="D22" s="54" t="str">
        <f>IF(AND(H22&gt;=4.66,H22&lt;6.66),"X"," ")</f>
        <v>X</v>
      </c>
      <c r="E22" s="54" t="str">
        <f>IF(AND(H22&gt;=6.66,H22&lt;12),"X"," ")</f>
        <v> </v>
      </c>
      <c r="F22" s="54" t="str">
        <f>IF(AND(H22&gt;=12,L22&lt;=16),"X"," ")</f>
        <v> </v>
      </c>
      <c r="H22" s="63">
        <f>SUM(H6:H21)/C2</f>
        <v>5.268333333333333</v>
      </c>
    </row>
  </sheetData>
  <sheetProtection/>
  <mergeCells count="4">
    <mergeCell ref="C1:D1"/>
    <mergeCell ref="A2:B2"/>
    <mergeCell ref="A4:A5"/>
    <mergeCell ref="B4:F4"/>
  </mergeCells>
  <conditionalFormatting sqref="B6:F21">
    <cfRule type="expression" priority="1" dxfId="4" stopIfTrue="1">
      <formula>B6="x"</formula>
    </cfRule>
  </conditionalFormatting>
  <conditionalFormatting sqref="B22:C22">
    <cfRule type="expression" priority="2" dxfId="3" stopIfTrue="1">
      <formula>B22="X"</formula>
    </cfRule>
  </conditionalFormatting>
  <conditionalFormatting sqref="D22">
    <cfRule type="expression" priority="3" dxfId="2" stopIfTrue="1">
      <formula>D22="X"</formula>
    </cfRule>
  </conditionalFormatting>
  <conditionalFormatting sqref="F22">
    <cfRule type="expression" priority="4" dxfId="1" stopIfTrue="1">
      <formula>F22="X"</formula>
    </cfRule>
  </conditionalFormatting>
  <conditionalFormatting sqref="E22">
    <cfRule type="expression" priority="5" dxfId="0" stopIfTrue="1">
      <formula>E22="X"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22">
      <selection activeCell="D39" sqref="D39"/>
    </sheetView>
  </sheetViews>
  <sheetFormatPr defaultColWidth="9.00390625" defaultRowHeight="12.75"/>
  <cols>
    <col min="1" max="6" width="30.75390625" style="0" customWidth="1"/>
  </cols>
  <sheetData>
    <row r="1" spans="1:8" ht="20.25">
      <c r="A1" s="35"/>
      <c r="B1" s="36" t="s">
        <v>62</v>
      </c>
      <c r="C1" s="83" t="s">
        <v>75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>
        <v>1</v>
      </c>
      <c r="C7" s="21"/>
      <c r="D7" s="21"/>
      <c r="E7" s="21"/>
      <c r="F7" s="13"/>
      <c r="G7" s="34"/>
      <c r="H7" s="34">
        <f>B7/5+C7/4+D7/3+E7/2+F7</f>
        <v>0.2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>
        <v>1</v>
      </c>
      <c r="D9" s="21"/>
      <c r="E9" s="21"/>
      <c r="F9" s="50"/>
      <c r="G9" s="34"/>
      <c r="H9" s="34">
        <f>B9/5+C9/4+D9/3+E9/2+F9</f>
        <v>0.25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/>
      <c r="D11" s="21">
        <v>1</v>
      </c>
      <c r="E11" s="51"/>
      <c r="F11" s="28"/>
      <c r="G11" s="34"/>
      <c r="H11" s="34">
        <f>B11/5+C11/4+D11/3+E11/2+F11</f>
        <v>0.3333333333333333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>
        <v>1</v>
      </c>
      <c r="D13" s="21"/>
      <c r="E13" s="21"/>
      <c r="F13" s="50"/>
      <c r="G13" s="34"/>
      <c r="H13" s="34">
        <f>B13/5+C13/4+D13/3+E13/2+F13</f>
        <v>0.25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>
        <v>1</v>
      </c>
      <c r="D15" s="21"/>
      <c r="E15" s="21"/>
      <c r="F15" s="28"/>
      <c r="G15" s="34"/>
      <c r="H15" s="34">
        <f>B15/5+C15/4+D15/3+E15/2+F15</f>
        <v>0.25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/>
      <c r="D17" s="24">
        <v>1</v>
      </c>
      <c r="E17" s="24"/>
      <c r="F17" s="25"/>
      <c r="G17" s="34"/>
      <c r="H17" s="34">
        <f>B17/5+C17/4+D17/3+E17/2+F17</f>
        <v>0.3333333333333333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/>
      <c r="D19" s="21"/>
      <c r="E19" s="46">
        <v>1</v>
      </c>
      <c r="F19" s="3"/>
      <c r="G19" s="34"/>
      <c r="H19" s="34">
        <f>B19/5+C19/4+D19/3+E19/2+F19</f>
        <v>0.5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/>
      <c r="C21" s="22"/>
      <c r="D21" s="22">
        <v>1</v>
      </c>
      <c r="E21" s="12"/>
      <c r="F21" s="13"/>
      <c r="G21" s="34"/>
      <c r="H21" s="34">
        <f>B21/5+C21/4+D21/3+E21/2+F21</f>
        <v>0.3333333333333333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>
        <v>1</v>
      </c>
      <c r="C23" s="22"/>
      <c r="D23" s="22"/>
      <c r="E23" s="22"/>
      <c r="F23" s="13"/>
      <c r="G23" s="34"/>
      <c r="H23" s="34">
        <f>B23/5+C23/4+D23/3+E23/2+F23</f>
        <v>0.2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/>
      <c r="E25" s="24">
        <v>1</v>
      </c>
      <c r="F25" s="25"/>
      <c r="G25" s="34"/>
      <c r="H25" s="34">
        <f>B25/5+C25/4+D25/3+E25/2+F25</f>
        <v>0.5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>
        <v>1</v>
      </c>
      <c r="C27" s="21"/>
      <c r="D27" s="22"/>
      <c r="E27" s="12"/>
      <c r="F27" s="13"/>
      <c r="G27" s="34"/>
      <c r="H27" s="34">
        <f>B27/5+C27/4+D27/3+E27/2+F27</f>
        <v>0.2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/>
      <c r="C29" s="12">
        <v>1</v>
      </c>
      <c r="D29" s="12"/>
      <c r="E29" s="12"/>
      <c r="F29" s="13"/>
      <c r="G29" s="34"/>
      <c r="H29" s="34">
        <f>B29/5+C29/4+D29/3+E29/2+F29</f>
        <v>0.25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/>
      <c r="C31" s="12">
        <v>1</v>
      </c>
      <c r="D31" s="12"/>
      <c r="E31" s="12"/>
      <c r="F31" s="13"/>
      <c r="G31" s="34"/>
      <c r="H31" s="34">
        <f>B31/5+C31/4+D31/3+E31/2+F31</f>
        <v>0.25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/>
      <c r="D33" s="8"/>
      <c r="E33" s="8">
        <v>1</v>
      </c>
      <c r="F33" s="14"/>
      <c r="G33" s="34"/>
      <c r="H33" s="34">
        <f>B33/5+C33/4+D33/3+E33/2+F33</f>
        <v>0.5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>
        <v>1</v>
      </c>
      <c r="C35" s="12"/>
      <c r="D35" s="12"/>
      <c r="E35" s="12"/>
      <c r="F35" s="13"/>
      <c r="G35" s="34"/>
      <c r="H35" s="34">
        <f>B35/5+C35/4+D35/3+E35/2+F35</f>
        <v>0.2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>
        <v>1</v>
      </c>
      <c r="C37" s="21"/>
      <c r="D37" s="21"/>
      <c r="E37" s="21"/>
      <c r="F37" s="28"/>
      <c r="G37" s="34"/>
      <c r="H37" s="34">
        <f>B37/5+C37/4+D37/3+E37/2+F37</f>
        <v>0.2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 </v>
      </c>
      <c r="D39" s="43" t="str">
        <f>IF(AND(H39&gt;=4.66,H39&lt;6.66),"X"," ")</f>
        <v>X</v>
      </c>
      <c r="E39" s="43" t="str">
        <f>IF(AND(H39&gt;=6.66,H39&lt;12),"X"," ")</f>
        <v> </v>
      </c>
      <c r="F39" s="44" t="str">
        <f>IF(AND(H39&gt;=12,L39&lt;=16),"X"," ")</f>
        <v> </v>
      </c>
      <c r="G39" s="34"/>
      <c r="H39" s="34">
        <f>SUM(H7,H9,H11,H13,H15,H17,H21,H19,H23,H25,H27,H29,H31,H33,H35,H37)</f>
        <v>4.75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</sheetData>
  <sheetProtection/>
  <mergeCells count="20"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70" zoomScaleNormal="70" zoomScalePageLayoutView="0" workbookViewId="0" topLeftCell="A25">
      <selection activeCell="D49" sqref="D49"/>
    </sheetView>
  </sheetViews>
  <sheetFormatPr defaultColWidth="9.00390625" defaultRowHeight="12.75"/>
  <cols>
    <col min="1" max="6" width="30.75390625" style="0" customWidth="1"/>
  </cols>
  <sheetData>
    <row r="1" spans="1:8" ht="20.25">
      <c r="A1" s="35"/>
      <c r="B1" s="36" t="s">
        <v>62</v>
      </c>
      <c r="C1" s="83" t="s">
        <v>74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/>
      <c r="C7" s="21">
        <v>1</v>
      </c>
      <c r="D7" s="21"/>
      <c r="E7" s="21"/>
      <c r="F7" s="13"/>
      <c r="G7" s="34"/>
      <c r="H7" s="34">
        <f>B7/5+C7/4+D7/3+E7/2+F7</f>
        <v>0.25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/>
      <c r="E9" s="21"/>
      <c r="F9" s="50">
        <v>1</v>
      </c>
      <c r="G9" s="34"/>
      <c r="H9" s="34">
        <f>B9/5+C9/4+D9/3+E9/2+F9</f>
        <v>1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>
        <v>1</v>
      </c>
      <c r="D11" s="21"/>
      <c r="E11" s="51"/>
      <c r="F11" s="28"/>
      <c r="G11" s="34"/>
      <c r="H11" s="34">
        <f>B11/5+C11/4+D11/3+E11/2+F11</f>
        <v>0.25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/>
      <c r="D13" s="21">
        <v>1</v>
      </c>
      <c r="E13" s="21"/>
      <c r="F13" s="50"/>
      <c r="G13" s="34"/>
      <c r="H13" s="34">
        <f>B13/5+C13/4+D13/3+E13/2+F13</f>
        <v>0.3333333333333333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/>
      <c r="D15" s="21"/>
      <c r="E15" s="21">
        <v>1</v>
      </c>
      <c r="F15" s="28"/>
      <c r="G15" s="34"/>
      <c r="H15" s="34">
        <f>B15/5+C15/4+D15/3+E15/2+F15</f>
        <v>0.5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/>
      <c r="D17" s="24">
        <v>1</v>
      </c>
      <c r="E17" s="24"/>
      <c r="F17" s="25"/>
      <c r="G17" s="34"/>
      <c r="H17" s="34">
        <f>B17/5+C17/4+D17/3+E17/2+F17</f>
        <v>0.3333333333333333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/>
      <c r="D19" s="21"/>
      <c r="E19" s="46"/>
      <c r="F19" s="3">
        <v>1</v>
      </c>
      <c r="G19" s="34"/>
      <c r="H19" s="34">
        <f>B19/5+C19/4+D19/3+E19/2+F19</f>
        <v>1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/>
      <c r="C21" s="22"/>
      <c r="D21" s="22">
        <v>1</v>
      </c>
      <c r="E21" s="12"/>
      <c r="F21" s="13"/>
      <c r="G21" s="34"/>
      <c r="H21" s="34">
        <f>B21/5+C21/4+D21/3+E21/2+F21</f>
        <v>0.3333333333333333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/>
      <c r="C23" s="22"/>
      <c r="D23" s="22"/>
      <c r="E23" s="22">
        <v>1</v>
      </c>
      <c r="F23" s="13"/>
      <c r="G23" s="34"/>
      <c r="H23" s="34">
        <f>B23/5+C23/4+D23/3+E23/2+F23</f>
        <v>0.5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/>
      <c r="E25" s="24">
        <v>1</v>
      </c>
      <c r="F25" s="25"/>
      <c r="G25" s="34"/>
      <c r="H25" s="34">
        <f>B25/5+C25/4+D25/3+E25/2+F25</f>
        <v>0.5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/>
      <c r="C27" s="21">
        <v>1</v>
      </c>
      <c r="D27" s="22"/>
      <c r="E27" s="12"/>
      <c r="F27" s="13"/>
      <c r="G27" s="34"/>
      <c r="H27" s="34">
        <f>B27/5+C27/4+D27/3+E27/2+F27</f>
        <v>0.25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/>
      <c r="C29" s="12"/>
      <c r="D29" s="12"/>
      <c r="E29" s="12">
        <v>1</v>
      </c>
      <c r="F29" s="13"/>
      <c r="G29" s="34"/>
      <c r="H29" s="34">
        <f>B29/5+C29/4+D29/3+E29/2+F29</f>
        <v>0.5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/>
      <c r="C31" s="12"/>
      <c r="D31" s="12"/>
      <c r="E31" s="12">
        <v>1</v>
      </c>
      <c r="F31" s="13"/>
      <c r="G31" s="34"/>
      <c r="H31" s="34">
        <f>B31/5+C31/4+D31/3+E31/2+F31</f>
        <v>0.5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/>
      <c r="D33" s="8"/>
      <c r="E33" s="8">
        <v>1</v>
      </c>
      <c r="F33" s="14"/>
      <c r="G33" s="34"/>
      <c r="H33" s="34">
        <f>B33/5+C33/4+D33/3+E33/2+F33</f>
        <v>0.5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/>
      <c r="C35" s="12">
        <v>1</v>
      </c>
      <c r="D35" s="12"/>
      <c r="E35" s="12"/>
      <c r="F35" s="13"/>
      <c r="G35" s="34"/>
      <c r="H35" s="34">
        <f>B35/5+C35/4+D35/3+E35/2+F35</f>
        <v>0.25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/>
      <c r="C37" s="21"/>
      <c r="D37" s="21"/>
      <c r="E37" s="21"/>
      <c r="F37" s="28"/>
      <c r="G37" s="34"/>
      <c r="H37" s="34">
        <f>B37/5+C37/4+D37/3+E37/2+F37</f>
        <v>0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 </v>
      </c>
      <c r="D39" s="43" t="str">
        <f>IF(AND(H39&gt;=4.66,H39&lt;6.66),"X"," ")</f>
        <v> </v>
      </c>
      <c r="E39" s="43" t="str">
        <f>IF(AND(H39&gt;=6.66,H39&lt;12),"X"," ")</f>
        <v>X</v>
      </c>
      <c r="F39" s="44" t="str">
        <f>IF(AND(H39&gt;=12,L39&lt;=16),"X"," ")</f>
        <v> </v>
      </c>
      <c r="G39" s="34"/>
      <c r="H39" s="34">
        <f>SUM(H7,H9,H11,H13,H15,H17,H21,H19,H23,H25,H27,H29,H31,H33,H35,H37)</f>
        <v>7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  <row r="43" ht="15.75">
      <c r="A43" s="72" t="s">
        <v>82</v>
      </c>
    </row>
    <row r="44" ht="15.75">
      <c r="A44" s="73" t="s">
        <v>83</v>
      </c>
    </row>
  </sheetData>
  <sheetProtection/>
  <mergeCells count="20"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0" zoomScaleNormal="70" zoomScalePageLayoutView="0" workbookViewId="0" topLeftCell="A25">
      <selection activeCell="C39" sqref="C39"/>
    </sheetView>
  </sheetViews>
  <sheetFormatPr defaultColWidth="9.00390625" defaultRowHeight="12.75"/>
  <cols>
    <col min="1" max="6" width="30.75390625" style="0" customWidth="1"/>
  </cols>
  <sheetData>
    <row r="1" spans="1:8" ht="20.25">
      <c r="A1" s="35"/>
      <c r="B1" s="36" t="s">
        <v>62</v>
      </c>
      <c r="C1" s="83" t="s">
        <v>68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>
        <v>1</v>
      </c>
      <c r="C7" s="21"/>
      <c r="D7" s="21"/>
      <c r="E7" s="21"/>
      <c r="F7" s="13"/>
      <c r="G7" s="34"/>
      <c r="H7" s="34">
        <f>B7/5+C7/4+D7/3+E7/2+F7</f>
        <v>0.2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/>
      <c r="E9" s="21">
        <v>1</v>
      </c>
      <c r="F9" s="50"/>
      <c r="G9" s="34"/>
      <c r="H9" s="34">
        <f>B9/5+C9/4+D9/3+E9/2+F9</f>
        <v>0.5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>
        <v>1</v>
      </c>
      <c r="D11" s="21"/>
      <c r="E11" s="51"/>
      <c r="F11" s="28"/>
      <c r="G11" s="34"/>
      <c r="H11" s="34">
        <f>B11/5+C11/4+D11/3+E11/2+F11</f>
        <v>0.25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>
        <v>1</v>
      </c>
      <c r="D13" s="21"/>
      <c r="E13" s="21"/>
      <c r="F13" s="50"/>
      <c r="G13" s="34"/>
      <c r="H13" s="34">
        <f>B13/5+C13/4+D13/3+E13/2+F13</f>
        <v>0.25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>
        <v>1</v>
      </c>
      <c r="D15" s="21"/>
      <c r="E15" s="21"/>
      <c r="F15" s="28"/>
      <c r="G15" s="34"/>
      <c r="H15" s="34">
        <f>B15/5+C15/4+D15/3+E15/2+F15</f>
        <v>0.25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/>
      <c r="D17" s="24"/>
      <c r="E17" s="24">
        <v>1</v>
      </c>
      <c r="F17" s="25"/>
      <c r="G17" s="34"/>
      <c r="H17" s="34">
        <f>B17/5+C17/4+D17/3+E17/2+F17</f>
        <v>0.5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/>
      <c r="D19" s="21">
        <v>1</v>
      </c>
      <c r="E19" s="46"/>
      <c r="F19" s="3"/>
      <c r="G19" s="34"/>
      <c r="H19" s="34">
        <f>B19/5+C19/4+D19/3+E19/2+F19</f>
        <v>0.3333333333333333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>
        <v>1</v>
      </c>
      <c r="C21" s="22"/>
      <c r="D21" s="22"/>
      <c r="E21" s="12"/>
      <c r="F21" s="13"/>
      <c r="G21" s="34"/>
      <c r="H21" s="34">
        <f>B21/5+C21/4+D21/3+E21/2+F21</f>
        <v>0.2</v>
      </c>
    </row>
    <row r="22" spans="1:8" ht="43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>
        <v>1</v>
      </c>
      <c r="C23" s="22"/>
      <c r="D23" s="22"/>
      <c r="E23" s="22"/>
      <c r="F23" s="13"/>
      <c r="G23" s="34"/>
      <c r="H23" s="34">
        <f>B23/5+C23/4+D23/3+E23/2+F23</f>
        <v>0.2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/>
      <c r="E25" s="24">
        <v>1</v>
      </c>
      <c r="F25" s="25"/>
      <c r="G25" s="34"/>
      <c r="H25" s="34">
        <f>B25/5+C25/4+D25/3+E25/2+F25</f>
        <v>0.5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>
        <v>1</v>
      </c>
      <c r="C27" s="21"/>
      <c r="D27" s="22"/>
      <c r="E27" s="12"/>
      <c r="F27" s="13"/>
      <c r="G27" s="34"/>
      <c r="H27" s="34">
        <f>B27/5+C27/4+D27/3+E27/2+F27</f>
        <v>0.2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>
        <v>1</v>
      </c>
      <c r="C29" s="12"/>
      <c r="D29" s="12"/>
      <c r="E29" s="12"/>
      <c r="F29" s="13"/>
      <c r="G29" s="34"/>
      <c r="H29" s="34">
        <f>B29/5+C29/4+D29/3+E29/2+F29</f>
        <v>0.2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>
        <v>1</v>
      </c>
      <c r="C31" s="12"/>
      <c r="D31" s="12"/>
      <c r="E31" s="12"/>
      <c r="F31" s="13"/>
      <c r="G31" s="34"/>
      <c r="H31" s="34">
        <f>B31/5+C31/4+D31/3+E31/2+F31</f>
        <v>0.2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>
        <v>1</v>
      </c>
      <c r="D33" s="8"/>
      <c r="E33" s="8"/>
      <c r="F33" s="14"/>
      <c r="G33" s="34"/>
      <c r="H33" s="34">
        <f>B33/5+C33/4+D33/3+E33/2+F33</f>
        <v>0.25</v>
      </c>
    </row>
    <row r="34" spans="1:8" ht="65.25" customHeight="1">
      <c r="A34" s="80" t="s">
        <v>84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5.75" customHeight="1" thickBot="1">
      <c r="A35" s="81"/>
      <c r="B35" s="11"/>
      <c r="C35" s="12">
        <v>1</v>
      </c>
      <c r="D35" s="12"/>
      <c r="E35" s="12"/>
      <c r="F35" s="13"/>
      <c r="G35" s="34"/>
      <c r="H35" s="34">
        <f>B35/5+C35/4+D35/3+E35/2+F35</f>
        <v>0.25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>
        <v>1</v>
      </c>
      <c r="C37" s="21"/>
      <c r="D37" s="21"/>
      <c r="E37" s="21"/>
      <c r="F37" s="28"/>
      <c r="G37" s="34"/>
      <c r="H37" s="34">
        <f>B37/5+C37/4+D37/3+E37/2+F37</f>
        <v>0.2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X</v>
      </c>
      <c r="D39" s="43" t="str">
        <f>IF(AND(H39&gt;=4.66,H39&lt;6.66),"X"," ")</f>
        <v> </v>
      </c>
      <c r="E39" s="43" t="str">
        <f>IF(AND(H39&gt;=6.66,H39&lt;12),"X"," ")</f>
        <v> </v>
      </c>
      <c r="F39" s="44" t="str">
        <f>IF(AND(H39&gt;=12,L39&lt;=16),"X"," ")</f>
        <v> </v>
      </c>
      <c r="G39" s="34"/>
      <c r="H39" s="34">
        <f>SUM(H7,H9,H11,H13,H15,H17,H21,H19,H23,H25,H27,H29,H31,H33,H35,H37)</f>
        <v>4.483333333333334</v>
      </c>
    </row>
    <row r="40" spans="1:8" ht="15.75" customHeight="1" thickBo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66"/>
      <c r="B41" s="67"/>
      <c r="C41" s="67"/>
      <c r="D41" s="67"/>
      <c r="E41" s="67"/>
      <c r="F41" s="67"/>
      <c r="G41" s="34"/>
      <c r="H41" s="34"/>
    </row>
    <row r="42" spans="1:6" ht="15">
      <c r="A42" s="70"/>
      <c r="B42" s="71"/>
      <c r="C42" s="71"/>
      <c r="D42" s="71"/>
      <c r="E42" s="64"/>
      <c r="F42" s="64"/>
    </row>
    <row r="43" spans="1:6" ht="15.75">
      <c r="A43" s="72"/>
      <c r="B43" s="64"/>
      <c r="C43" s="64"/>
      <c r="D43" s="64"/>
      <c r="E43" s="64"/>
      <c r="F43" s="64"/>
    </row>
    <row r="44" spans="1:6" ht="12.75">
      <c r="A44" s="65"/>
      <c r="B44" s="64"/>
      <c r="C44" s="64"/>
      <c r="D44" s="64"/>
      <c r="E44" s="64"/>
      <c r="F44" s="64"/>
    </row>
    <row r="45" spans="1:6" ht="12.75">
      <c r="A45" s="65"/>
      <c r="B45" s="64"/>
      <c r="C45" s="64"/>
      <c r="D45" s="64"/>
      <c r="E45" s="64"/>
      <c r="F45" s="64"/>
    </row>
    <row r="46" spans="1:6" ht="12.75">
      <c r="A46" s="65"/>
      <c r="B46" s="64"/>
      <c r="C46" s="64"/>
      <c r="D46" s="64"/>
      <c r="E46" s="64"/>
      <c r="F46" s="64"/>
    </row>
    <row r="47" spans="1:6" ht="13.5" thickBot="1">
      <c r="A47" s="68"/>
      <c r="B47" s="69"/>
      <c r="C47" s="69"/>
      <c r="D47" s="69"/>
      <c r="E47" s="69"/>
      <c r="F47" s="69"/>
    </row>
  </sheetData>
  <sheetProtection/>
  <mergeCells count="20"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0" zoomScaleNormal="70" zoomScalePageLayoutView="0" workbookViewId="0" topLeftCell="A22">
      <selection activeCell="D39" sqref="D39"/>
    </sheetView>
  </sheetViews>
  <sheetFormatPr defaultColWidth="9.00390625" defaultRowHeight="12.75"/>
  <cols>
    <col min="1" max="1" width="30.875" style="0" customWidth="1"/>
    <col min="2" max="6" width="30.75390625" style="0" customWidth="1"/>
  </cols>
  <sheetData>
    <row r="1" spans="1:8" ht="20.25">
      <c r="A1" s="35"/>
      <c r="B1" s="36" t="s">
        <v>62</v>
      </c>
      <c r="C1" s="83" t="s">
        <v>67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>
        <v>1</v>
      </c>
      <c r="C7" s="21"/>
      <c r="D7" s="21"/>
      <c r="E7" s="21"/>
      <c r="F7" s="13"/>
      <c r="G7" s="34"/>
      <c r="H7" s="34">
        <f>B7/5+C7/4+D7/3+E7/2+F7</f>
        <v>0.2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/>
      <c r="E9" s="21">
        <v>1</v>
      </c>
      <c r="F9" s="50"/>
      <c r="G9" s="34"/>
      <c r="H9" s="34">
        <f>B9/5+C9/4+D9/3+E9/2+F9</f>
        <v>0.5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>
        <v>1</v>
      </c>
      <c r="D11" s="21"/>
      <c r="E11" s="51"/>
      <c r="F11" s="28"/>
      <c r="G11" s="34"/>
      <c r="H11" s="34">
        <f>B11/5+C11/4+D11/3+E11/2+F11</f>
        <v>0.25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>
        <v>1</v>
      </c>
      <c r="D13" s="21"/>
      <c r="E13" s="21"/>
      <c r="F13" s="50"/>
      <c r="G13" s="34"/>
      <c r="H13" s="34">
        <f>B13/5+C13/4+D13/3+E13/2+F13</f>
        <v>0.25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/>
      <c r="D15" s="21">
        <v>1</v>
      </c>
      <c r="E15" s="21"/>
      <c r="F15" s="28"/>
      <c r="G15" s="34"/>
      <c r="H15" s="34">
        <f>B15/5+C15/4+D15/3+E15/2+F15</f>
        <v>0.3333333333333333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>
        <v>1</v>
      </c>
      <c r="D17" s="24"/>
      <c r="E17" s="24"/>
      <c r="F17" s="25"/>
      <c r="G17" s="34"/>
      <c r="H17" s="34">
        <f>B17/5+C17/4+D17/3+E17/2+F17</f>
        <v>0.25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/>
      <c r="D19" s="21"/>
      <c r="E19" s="46"/>
      <c r="F19" s="3">
        <v>1</v>
      </c>
      <c r="G19" s="34"/>
      <c r="H19" s="34">
        <f>B19/5+C19/4+D19/3+E19/2+F19</f>
        <v>1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/>
      <c r="C21" s="22"/>
      <c r="D21" s="22">
        <v>1</v>
      </c>
      <c r="E21" s="12"/>
      <c r="F21" s="13"/>
      <c r="G21" s="34"/>
      <c r="H21" s="34">
        <f>B21/5+C21/4+D21/3+E21/2+F21</f>
        <v>0.3333333333333333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>
        <v>1</v>
      </c>
      <c r="C23" s="22"/>
      <c r="D23" s="22"/>
      <c r="E23" s="22"/>
      <c r="F23" s="13"/>
      <c r="G23" s="34"/>
      <c r="H23" s="34">
        <f>B23/5+C23/4+D23/3+E23/2+F23</f>
        <v>0.2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/>
      <c r="E25" s="24">
        <v>1</v>
      </c>
      <c r="F25" s="25"/>
      <c r="G25" s="34"/>
      <c r="H25" s="34">
        <f>B25/5+C25/4+D25/3+E25/2+F25</f>
        <v>0.5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>
        <v>1</v>
      </c>
      <c r="C27" s="21"/>
      <c r="D27" s="22"/>
      <c r="E27" s="12"/>
      <c r="F27" s="13"/>
      <c r="G27" s="34"/>
      <c r="H27" s="34">
        <f>B27/5+C27/4+D27/3+E27/2+F27</f>
        <v>0.2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>
        <v>1</v>
      </c>
      <c r="C29" s="12"/>
      <c r="D29" s="12"/>
      <c r="E29" s="12"/>
      <c r="F29" s="13"/>
      <c r="G29" s="34"/>
      <c r="H29" s="34">
        <f>B29/5+C29/4+D29/3+E29/2+F29</f>
        <v>0.2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>
        <v>1</v>
      </c>
      <c r="C31" s="12"/>
      <c r="D31" s="12"/>
      <c r="E31" s="12"/>
      <c r="F31" s="13"/>
      <c r="G31" s="34"/>
      <c r="H31" s="34">
        <f>B31/5+C31/4+D31/3+E31/2+F31</f>
        <v>0.2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/>
      <c r="D33" s="8">
        <v>1</v>
      </c>
      <c r="E33" s="8"/>
      <c r="F33" s="14"/>
      <c r="G33" s="34"/>
      <c r="H33" s="34">
        <f>B33/5+C33/4+D33/3+E33/2+F33</f>
        <v>0.3333333333333333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/>
      <c r="C35" s="12">
        <v>1</v>
      </c>
      <c r="D35" s="12"/>
      <c r="E35" s="12"/>
      <c r="F35" s="13"/>
      <c r="G35" s="34"/>
      <c r="H35" s="34">
        <f>B35/5+C35/4+D35/3+E35/2+F35</f>
        <v>0.25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/>
      <c r="C37" s="21"/>
      <c r="D37" s="21"/>
      <c r="E37" s="21"/>
      <c r="F37" s="28"/>
      <c r="G37" s="34"/>
      <c r="H37" s="34">
        <f>B37/5+C37/4+D37/3+E37/2+F37</f>
        <v>0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 </v>
      </c>
      <c r="D39" s="43" t="str">
        <f>IF(AND(H39&gt;=4.66,H39&lt;6.66),"X"," ")</f>
        <v>X</v>
      </c>
      <c r="E39" s="43" t="str">
        <f>IF(AND(H39&gt;=6.66,H39&lt;12),"X"," ")</f>
        <v> </v>
      </c>
      <c r="F39" s="44" t="str">
        <f>IF(AND(H39&gt;=12,L39&lt;=16),"X"," ")</f>
        <v> </v>
      </c>
      <c r="G39" s="34"/>
      <c r="H39" s="34">
        <f>SUM(H7,H9,H11,H13,H15,H17,H21,H19,H23,H25,H27,H29,H31,H33,H35,H37)</f>
        <v>5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  <row r="42" ht="15.75">
      <c r="A42" s="73" t="s">
        <v>79</v>
      </c>
    </row>
    <row r="43" ht="15.75">
      <c r="A43" s="73"/>
    </row>
  </sheetData>
  <sheetProtection/>
  <mergeCells count="20"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0" zoomScaleNormal="70" zoomScalePageLayoutView="0" workbookViewId="0" topLeftCell="A22">
      <selection activeCell="D39" sqref="D39"/>
    </sheetView>
  </sheetViews>
  <sheetFormatPr defaultColWidth="9.00390625" defaultRowHeight="12.75"/>
  <cols>
    <col min="1" max="6" width="30.75390625" style="0" customWidth="1"/>
  </cols>
  <sheetData>
    <row r="1" spans="1:8" ht="20.25">
      <c r="A1" s="35"/>
      <c r="B1" s="36" t="s">
        <v>62</v>
      </c>
      <c r="C1" s="83" t="s">
        <v>69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>
        <v>1</v>
      </c>
      <c r="C7" s="21"/>
      <c r="D7" s="21"/>
      <c r="E7" s="21"/>
      <c r="F7" s="13"/>
      <c r="G7" s="34"/>
      <c r="H7" s="34">
        <f>B7/5+C7/4+D7/3+E7/2+F7</f>
        <v>0.2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/>
      <c r="E9" s="21">
        <v>1</v>
      </c>
      <c r="F9" s="50"/>
      <c r="G9" s="34"/>
      <c r="H9" s="34">
        <f>B9/5+C9/4+D9/3+E9/2+F9</f>
        <v>0.5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>
        <v>1</v>
      </c>
      <c r="D11" s="21"/>
      <c r="E11" s="51"/>
      <c r="F11" s="28"/>
      <c r="G11" s="34"/>
      <c r="H11" s="34">
        <f>B11/5+C11/4+D11/3+E11/2+F11</f>
        <v>0.25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>
        <v>1</v>
      </c>
      <c r="D13" s="21"/>
      <c r="E13" s="21"/>
      <c r="F13" s="50"/>
      <c r="G13" s="34"/>
      <c r="H13" s="34">
        <f>B13/5+C13/4+D13/3+E13/2+F13</f>
        <v>0.25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/>
      <c r="D15" s="21">
        <v>1</v>
      </c>
      <c r="E15" s="21"/>
      <c r="F15" s="28"/>
      <c r="G15" s="34"/>
      <c r="H15" s="34">
        <f>B15/5+C15/4+D15/3+E15/2+F15</f>
        <v>0.3333333333333333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/>
      <c r="D17" s="24">
        <v>1</v>
      </c>
      <c r="E17" s="24"/>
      <c r="F17" s="25"/>
      <c r="G17" s="34"/>
      <c r="H17" s="34">
        <f>B17/5+C17/4+D17/3+E17/2+F17</f>
        <v>0.3333333333333333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/>
      <c r="D19" s="21"/>
      <c r="E19" s="46"/>
      <c r="F19" s="3">
        <v>1</v>
      </c>
      <c r="G19" s="34"/>
      <c r="H19" s="34">
        <f>B19/5+C19/4+D19/3+E19/2+F19</f>
        <v>1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/>
      <c r="C21" s="22"/>
      <c r="D21" s="22">
        <v>1</v>
      </c>
      <c r="E21" s="12"/>
      <c r="F21" s="13"/>
      <c r="G21" s="34"/>
      <c r="H21" s="34">
        <f>B21/5+C21/4+D21/3+E21/2+F21</f>
        <v>0.3333333333333333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/>
      <c r="C23" s="22"/>
      <c r="D23" s="22"/>
      <c r="E23" s="22">
        <v>1</v>
      </c>
      <c r="F23" s="13"/>
      <c r="G23" s="34"/>
      <c r="H23" s="34">
        <f>B23/5+C23/4+D23/3+E23/2+F23</f>
        <v>0.5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/>
      <c r="E25" s="24">
        <v>1</v>
      </c>
      <c r="F25" s="25"/>
      <c r="G25" s="34"/>
      <c r="H25" s="34">
        <f>B25/5+C25/4+D25/3+E25/2+F25</f>
        <v>0.5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/>
      <c r="C27" s="21">
        <v>1</v>
      </c>
      <c r="D27" s="22"/>
      <c r="E27" s="12"/>
      <c r="F27" s="13"/>
      <c r="G27" s="34"/>
      <c r="H27" s="34">
        <f>B27/5+C27/4+D27/3+E27/2+F27</f>
        <v>0.25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>
        <v>1</v>
      </c>
      <c r="C29" s="12"/>
      <c r="D29" s="12"/>
      <c r="E29" s="12"/>
      <c r="F29" s="13"/>
      <c r="G29" s="34"/>
      <c r="H29" s="34">
        <f>B29/5+C29/4+D29/3+E29/2+F29</f>
        <v>0.2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>
        <v>1</v>
      </c>
      <c r="C31" s="12"/>
      <c r="D31" s="12"/>
      <c r="E31" s="12"/>
      <c r="F31" s="13"/>
      <c r="G31" s="34"/>
      <c r="H31" s="34">
        <f>B31/5+C31/4+D31/3+E31/2+F31</f>
        <v>0.2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>
        <v>1</v>
      </c>
      <c r="D33" s="8"/>
      <c r="E33" s="8"/>
      <c r="F33" s="14"/>
      <c r="G33" s="34"/>
      <c r="H33" s="34">
        <f>B33/5+C33/4+D33/3+E33/2+F33</f>
        <v>0.25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>
        <v>1</v>
      </c>
      <c r="C35" s="12"/>
      <c r="D35" s="12"/>
      <c r="E35" s="12"/>
      <c r="F35" s="13"/>
      <c r="G35" s="34"/>
      <c r="H35" s="34">
        <f>B35/5+C35/4+D35/3+E35/2+F35</f>
        <v>0.2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/>
      <c r="C37" s="21"/>
      <c r="D37" s="21"/>
      <c r="E37" s="21"/>
      <c r="F37" s="28"/>
      <c r="G37" s="34"/>
      <c r="H37" s="34">
        <f>B37/5+C37/4+D37/3+E37/2+F37</f>
        <v>0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 </v>
      </c>
      <c r="D39" s="43" t="str">
        <f>IF(AND(H39&gt;=4.66,H39&lt;6.66),"X"," ")</f>
        <v>X</v>
      </c>
      <c r="E39" s="43" t="str">
        <f>IF(AND(H39&gt;=6.66,H39&lt;12),"X"," ")</f>
        <v> </v>
      </c>
      <c r="F39" s="44" t="str">
        <f>IF(AND(H39&gt;=12,L39&lt;=16),"X"," ")</f>
        <v> </v>
      </c>
      <c r="G39" s="34"/>
      <c r="H39" s="34">
        <f>SUM(H7,H9,H11,H13,H15,H17,H21,H19,H23,H25,H27,H29,H31,H33,H35,H37)</f>
        <v>5.3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  <row r="42" ht="15.75">
      <c r="A42" s="72" t="s">
        <v>80</v>
      </c>
    </row>
    <row r="43" ht="15.75">
      <c r="A43" s="72" t="s">
        <v>81</v>
      </c>
    </row>
  </sheetData>
  <sheetProtection/>
  <mergeCells count="20"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0" zoomScaleNormal="70" zoomScalePageLayoutView="0" workbookViewId="0" topLeftCell="A22">
      <selection activeCell="E39" sqref="E39"/>
    </sheetView>
  </sheetViews>
  <sheetFormatPr defaultColWidth="9.00390625" defaultRowHeight="12.75"/>
  <cols>
    <col min="1" max="6" width="30.75390625" style="0" customWidth="1"/>
  </cols>
  <sheetData>
    <row r="1" spans="1:8" ht="20.25">
      <c r="A1" s="35"/>
      <c r="B1" s="36" t="s">
        <v>62</v>
      </c>
      <c r="C1" s="83" t="s">
        <v>66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/>
      <c r="C7" s="21"/>
      <c r="D7" s="21">
        <v>1</v>
      </c>
      <c r="E7" s="21"/>
      <c r="F7" s="13"/>
      <c r="G7" s="34"/>
      <c r="H7" s="34">
        <f>B7/5+C7/4+D7/3+E7/2+F7</f>
        <v>0.3333333333333333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/>
      <c r="E9" s="21"/>
      <c r="F9" s="50">
        <v>1</v>
      </c>
      <c r="G9" s="34"/>
      <c r="H9" s="34">
        <f>B9/5+C9/4+D9/3+E9/2+F9</f>
        <v>1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>
        <v>1</v>
      </c>
      <c r="D11" s="21"/>
      <c r="E11" s="51"/>
      <c r="F11" s="28"/>
      <c r="G11" s="34"/>
      <c r="H11" s="34">
        <f>B11/5+C11/4+D11/3+E11/2+F11</f>
        <v>0.25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/>
      <c r="D13" s="21">
        <v>1</v>
      </c>
      <c r="E13" s="21"/>
      <c r="F13" s="50"/>
      <c r="G13" s="34"/>
      <c r="H13" s="34">
        <f>B13/5+C13/4+D13/3+E13/2+F13</f>
        <v>0.3333333333333333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/>
      <c r="D15" s="21"/>
      <c r="E15" s="21">
        <v>1</v>
      </c>
      <c r="F15" s="28"/>
      <c r="G15" s="34"/>
      <c r="H15" s="34">
        <f>B15/5+C15/4+D15/3+E15/2+F15</f>
        <v>0.5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/>
      <c r="D17" s="24">
        <v>1</v>
      </c>
      <c r="E17" s="24"/>
      <c r="F17" s="25"/>
      <c r="G17" s="34"/>
      <c r="H17" s="34">
        <f>B17/5+C17/4+D17/3+E17/2+F17</f>
        <v>0.3333333333333333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/>
      <c r="D19" s="21"/>
      <c r="E19" s="46"/>
      <c r="F19" s="3">
        <v>1</v>
      </c>
      <c r="G19" s="34"/>
      <c r="H19" s="34">
        <f>B19/5+C19/4+D19/3+E19/2+F19</f>
        <v>1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/>
      <c r="C21" s="22"/>
      <c r="D21" s="22"/>
      <c r="E21" s="12">
        <v>1</v>
      </c>
      <c r="F21" s="13"/>
      <c r="G21" s="34"/>
      <c r="H21" s="34">
        <f>B21/5+C21/4+D21/3+E21/2+F21</f>
        <v>0.5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/>
      <c r="C23" s="22">
        <v>1</v>
      </c>
      <c r="D23" s="22"/>
      <c r="E23" s="22"/>
      <c r="F23" s="13"/>
      <c r="G23" s="34"/>
      <c r="H23" s="34">
        <f>B23/5+C23/4+D23/3+E23/2+F23</f>
        <v>0.25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/>
      <c r="E25" s="24"/>
      <c r="F25" s="25">
        <v>1</v>
      </c>
      <c r="G25" s="34"/>
      <c r="H25" s="34">
        <f>B25/5+C25/4+D25/3+E25/2+F25</f>
        <v>1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>
        <v>1</v>
      </c>
      <c r="C27" s="21"/>
      <c r="D27" s="22"/>
      <c r="E27" s="12"/>
      <c r="F27" s="13"/>
      <c r="G27" s="34"/>
      <c r="H27" s="34">
        <f>B27/5+C27/4+D27/3+E27/2+F27</f>
        <v>0.2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/>
      <c r="C29" s="12">
        <v>1</v>
      </c>
      <c r="D29" s="12"/>
      <c r="E29" s="12"/>
      <c r="F29" s="13"/>
      <c r="G29" s="34"/>
      <c r="H29" s="34">
        <f>B29/5+C29/4+D29/3+E29/2+F29</f>
        <v>0.25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/>
      <c r="C31" s="12">
        <v>1</v>
      </c>
      <c r="D31" s="12"/>
      <c r="E31" s="12"/>
      <c r="F31" s="13"/>
      <c r="G31" s="34"/>
      <c r="H31" s="34">
        <f>B31/5+C31/4+D31/3+E31/2+F31</f>
        <v>0.25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/>
      <c r="D33" s="8">
        <v>1</v>
      </c>
      <c r="E33" s="8"/>
      <c r="F33" s="14"/>
      <c r="G33" s="34"/>
      <c r="H33" s="34">
        <f>B33/5+C33/4+D33/3+E33/2+F33</f>
        <v>0.3333333333333333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/>
      <c r="C35" s="12">
        <v>1</v>
      </c>
      <c r="D35" s="12"/>
      <c r="E35" s="12"/>
      <c r="F35" s="13"/>
      <c r="G35" s="34"/>
      <c r="H35" s="34">
        <f>B35/5+C35/4+D35/3+E35/2+F35</f>
        <v>0.25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/>
      <c r="C37" s="21"/>
      <c r="D37" s="21"/>
      <c r="E37" s="21"/>
      <c r="F37" s="28"/>
      <c r="G37" s="34"/>
      <c r="H37" s="34">
        <f>B37/5+C37/4+D37/3+E37/2+F37</f>
        <v>0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 </v>
      </c>
      <c r="D39" s="43" t="str">
        <f>IF(AND(H39&gt;=4.66,H39&lt;6.66),"X"," ")</f>
        <v> </v>
      </c>
      <c r="E39" s="43" t="str">
        <f>IF(AND(H39&gt;=6.66,H39&lt;12),"X"," ")</f>
        <v>X</v>
      </c>
      <c r="F39" s="44" t="str">
        <f>IF(AND(H39&gt;=12,L39&lt;=16),"X"," ")</f>
        <v> </v>
      </c>
      <c r="G39" s="34"/>
      <c r="H39" s="34">
        <f>SUM(H7,H9,H11,H13,H15,H17,H21,H19,H23,H25,H27,H29,H31,H33,H35,H37)</f>
        <v>6.783333333333333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  <row r="43" spans="1:5" ht="15">
      <c r="A43" s="70" t="s">
        <v>76</v>
      </c>
      <c r="B43" s="71"/>
      <c r="C43" s="71"/>
      <c r="D43" s="71"/>
      <c r="E43" s="64"/>
    </row>
    <row r="44" spans="1:5" ht="15.75">
      <c r="A44" s="72" t="s">
        <v>77</v>
      </c>
      <c r="B44" s="64"/>
      <c r="C44" s="64"/>
      <c r="D44" s="64"/>
      <c r="E44" s="64"/>
    </row>
    <row r="45" spans="1:5" ht="12.75">
      <c r="A45" s="65" t="s">
        <v>78</v>
      </c>
      <c r="B45" s="64"/>
      <c r="C45" s="64"/>
      <c r="D45" s="64"/>
      <c r="E45" s="64"/>
    </row>
    <row r="46" spans="1:5" ht="12.75">
      <c r="A46" s="65"/>
      <c r="B46" s="64"/>
      <c r="C46" s="64"/>
      <c r="D46" s="64"/>
      <c r="E46" s="64"/>
    </row>
  </sheetData>
  <sheetProtection/>
  <mergeCells count="20"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22">
      <selection activeCell="D39" sqref="D39"/>
    </sheetView>
  </sheetViews>
  <sheetFormatPr defaultColWidth="9.00390625" defaultRowHeight="12.75"/>
  <cols>
    <col min="1" max="6" width="30.75390625" style="0" customWidth="1"/>
  </cols>
  <sheetData>
    <row r="1" spans="1:8" ht="20.25">
      <c r="A1" s="35"/>
      <c r="B1" s="36" t="s">
        <v>62</v>
      </c>
      <c r="C1" s="83" t="s">
        <v>70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>
        <v>1</v>
      </c>
      <c r="C7" s="21"/>
      <c r="D7" s="21"/>
      <c r="E7" s="21"/>
      <c r="F7" s="13"/>
      <c r="G7" s="34"/>
      <c r="H7" s="34">
        <f>B7/5+C7/4+D7/3+E7/2+F7</f>
        <v>0.2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>
        <v>1</v>
      </c>
      <c r="E9" s="21"/>
      <c r="F9" s="50"/>
      <c r="G9" s="34"/>
      <c r="H9" s="34">
        <f>B9/5+C9/4+D9/3+E9/2+F9</f>
        <v>0.3333333333333333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>
        <v>1</v>
      </c>
      <c r="D11" s="21"/>
      <c r="E11" s="51"/>
      <c r="F11" s="28"/>
      <c r="G11" s="34"/>
      <c r="H11" s="34">
        <f>B11/5+C11/4+D11/3+E11/2+F11</f>
        <v>0.25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>
        <v>1</v>
      </c>
      <c r="D13" s="21"/>
      <c r="E13" s="21"/>
      <c r="F13" s="50"/>
      <c r="G13" s="34"/>
      <c r="H13" s="34">
        <f>B13/5+C13/4+D13/3+E13/2+F13</f>
        <v>0.25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>
        <v>1</v>
      </c>
      <c r="D15" s="21"/>
      <c r="E15" s="21"/>
      <c r="F15" s="28"/>
      <c r="G15" s="34"/>
      <c r="H15" s="34">
        <f>B15/5+C15/4+D15/3+E15/2+F15</f>
        <v>0.25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>
        <v>1</v>
      </c>
      <c r="D17" s="24"/>
      <c r="E17" s="24"/>
      <c r="F17" s="25"/>
      <c r="G17" s="34"/>
      <c r="H17" s="34">
        <f>B17/5+C17/4+D17/3+E17/2+F17</f>
        <v>0.25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/>
      <c r="D19" s="21"/>
      <c r="E19" s="46"/>
      <c r="F19" s="3">
        <v>1</v>
      </c>
      <c r="G19" s="34"/>
      <c r="H19" s="34">
        <f>B19/5+C19/4+D19/3+E19/2+F19</f>
        <v>1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/>
      <c r="C21" s="22"/>
      <c r="D21" s="22">
        <v>1</v>
      </c>
      <c r="E21" s="12"/>
      <c r="F21" s="13"/>
      <c r="G21" s="34"/>
      <c r="H21" s="34">
        <f>B21/5+C21/4+D21/3+E21/2+F21</f>
        <v>0.3333333333333333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>
        <v>1</v>
      </c>
      <c r="C23" s="22"/>
      <c r="D23" s="22"/>
      <c r="E23" s="22"/>
      <c r="F23" s="13"/>
      <c r="G23" s="34"/>
      <c r="H23" s="34">
        <f>B23/5+C23/4+D23/3+E23/2+F23</f>
        <v>0.2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/>
      <c r="E25" s="24">
        <v>1</v>
      </c>
      <c r="F25" s="25"/>
      <c r="G25" s="34"/>
      <c r="H25" s="34">
        <f>B25/5+C25/4+D25/3+E25/2+F25</f>
        <v>0.5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>
        <v>1</v>
      </c>
      <c r="C27" s="21"/>
      <c r="D27" s="22"/>
      <c r="E27" s="12"/>
      <c r="F27" s="13"/>
      <c r="G27" s="34"/>
      <c r="H27" s="34">
        <f>B27/5+C27/4+D27/3+E27/2+F27</f>
        <v>0.2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>
        <v>1</v>
      </c>
      <c r="C29" s="12"/>
      <c r="D29" s="12"/>
      <c r="E29" s="12"/>
      <c r="F29" s="13"/>
      <c r="G29" s="34"/>
      <c r="H29" s="34">
        <f>B29/5+C29/4+D29/3+E29/2+F29</f>
        <v>0.2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>
        <v>1</v>
      </c>
      <c r="C31" s="12"/>
      <c r="D31" s="12"/>
      <c r="E31" s="12"/>
      <c r="F31" s="13"/>
      <c r="G31" s="34"/>
      <c r="H31" s="34">
        <f>B31/5+C31/4+D31/3+E31/2+F31</f>
        <v>0.2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>
        <v>1</v>
      </c>
      <c r="D33" s="8"/>
      <c r="E33" s="8"/>
      <c r="F33" s="14"/>
      <c r="G33" s="34"/>
      <c r="H33" s="34">
        <f>B33/5+C33/4+D33/3+E33/2+F33</f>
        <v>0.25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>
        <v>1</v>
      </c>
      <c r="C35" s="12"/>
      <c r="D35" s="12"/>
      <c r="E35" s="12"/>
      <c r="F35" s="13"/>
      <c r="G35" s="34"/>
      <c r="H35" s="34">
        <f>B35/5+C35/4+D35/3+E35/2+F35</f>
        <v>0.2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>
        <v>1</v>
      </c>
      <c r="C37" s="21"/>
      <c r="D37" s="21"/>
      <c r="E37" s="21"/>
      <c r="F37" s="28"/>
      <c r="G37" s="34"/>
      <c r="H37" s="34">
        <f>B37/5+C37/4+D37/3+E37/2+F37</f>
        <v>0.2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 </v>
      </c>
      <c r="D39" s="43" t="str">
        <f>IF(AND(H39&gt;=4.66,H39&lt;6.66),"X"," ")</f>
        <v>X</v>
      </c>
      <c r="E39" s="43" t="str">
        <f>IF(AND(H39&gt;=6.66,H39&lt;12),"X"," ")</f>
        <v> </v>
      </c>
      <c r="F39" s="44" t="str">
        <f>IF(AND(H39&gt;=12,L39&lt;=16),"X"," ")</f>
        <v> </v>
      </c>
      <c r="G39" s="34"/>
      <c r="H39" s="34">
        <f>SUM(H7,H9,H11,H13,H15,H17,H21,H19,H23,H25,H27,H29,H31,H33,H35,H37)</f>
        <v>4.816666666666667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</sheetData>
  <sheetProtection/>
  <mergeCells count="20"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9">
      <selection activeCell="C39" sqref="C39"/>
    </sheetView>
  </sheetViews>
  <sheetFormatPr defaultColWidth="9.00390625" defaultRowHeight="12.75"/>
  <cols>
    <col min="1" max="1" width="30.625" style="0" customWidth="1"/>
    <col min="2" max="6" width="30.75390625" style="0" customWidth="1"/>
  </cols>
  <sheetData>
    <row r="1" spans="1:8" ht="20.25">
      <c r="A1" s="35"/>
      <c r="B1" s="36" t="s">
        <v>62</v>
      </c>
      <c r="C1" s="83" t="s">
        <v>71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>
        <v>1</v>
      </c>
      <c r="C7" s="21"/>
      <c r="D7" s="21"/>
      <c r="E7" s="21"/>
      <c r="F7" s="13"/>
      <c r="G7" s="34"/>
      <c r="H7" s="34">
        <f>B7/5+C7/4+D7/3+E7/2+F7</f>
        <v>0.2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>
        <v>1</v>
      </c>
      <c r="E9" s="21"/>
      <c r="F9" s="50"/>
      <c r="G9" s="34"/>
      <c r="H9" s="34">
        <f>B9/5+C9/4+D9/3+E9/2+F9</f>
        <v>0.3333333333333333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>
        <v>1</v>
      </c>
      <c r="D11" s="21"/>
      <c r="E11" s="51"/>
      <c r="F11" s="28"/>
      <c r="G11" s="34"/>
      <c r="H11" s="34">
        <f>B11/5+C11/4+D11/3+E11/2+F11</f>
        <v>0.25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>
        <v>1</v>
      </c>
      <c r="D13" s="21"/>
      <c r="E13" s="21"/>
      <c r="F13" s="50"/>
      <c r="G13" s="34"/>
      <c r="H13" s="34">
        <f>B13/5+C13/4+D13/3+E13/2+F13</f>
        <v>0.25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>
        <v>1</v>
      </c>
      <c r="D15" s="21"/>
      <c r="E15" s="21"/>
      <c r="F15" s="28"/>
      <c r="G15" s="34"/>
      <c r="H15" s="34">
        <f>B15/5+C15/4+D15/3+E15/2+F15</f>
        <v>0.25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>
        <v>1</v>
      </c>
      <c r="D17" s="24"/>
      <c r="E17" s="24"/>
      <c r="F17" s="25"/>
      <c r="G17" s="34"/>
      <c r="H17" s="34">
        <f>B17/5+C17/4+D17/3+E17/2+F17</f>
        <v>0.25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/>
      <c r="D19" s="21"/>
      <c r="E19" s="46">
        <v>1</v>
      </c>
      <c r="F19" s="3"/>
      <c r="G19" s="34"/>
      <c r="H19" s="34">
        <f>B19/5+C19/4+D19/3+E19/2+F19</f>
        <v>0.5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>
        <v>1</v>
      </c>
      <c r="C21" s="22"/>
      <c r="D21" s="22"/>
      <c r="E21" s="12"/>
      <c r="F21" s="13"/>
      <c r="G21" s="34"/>
      <c r="H21" s="34">
        <f>B21/5+C21/4+D21/3+E21/2+F21</f>
        <v>0.2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>
        <v>1</v>
      </c>
      <c r="C23" s="22"/>
      <c r="D23" s="22"/>
      <c r="E23" s="22"/>
      <c r="F23" s="13"/>
      <c r="G23" s="34"/>
      <c r="H23" s="34">
        <f>B23/5+C23/4+D23/3+E23/2+F23</f>
        <v>0.2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>
        <v>1</v>
      </c>
      <c r="C25" s="23"/>
      <c r="D25" s="23"/>
      <c r="E25" s="24"/>
      <c r="F25" s="25"/>
      <c r="G25" s="34"/>
      <c r="H25" s="34">
        <f>B25/5+C25/4+D25/3+E25/2+F25</f>
        <v>0.2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>
        <v>1</v>
      </c>
      <c r="C27" s="21"/>
      <c r="D27" s="22"/>
      <c r="E27" s="12"/>
      <c r="F27" s="13"/>
      <c r="G27" s="34"/>
      <c r="H27" s="34">
        <f>B27/5+C27/4+D27/3+E27/2+F27</f>
        <v>0.2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>
        <v>1</v>
      </c>
      <c r="C29" s="12"/>
      <c r="D29" s="12"/>
      <c r="E29" s="12"/>
      <c r="F29" s="13"/>
      <c r="G29" s="34"/>
      <c r="H29" s="34">
        <f>B29/5+C29/4+D29/3+E29/2+F29</f>
        <v>0.2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>
        <v>1</v>
      </c>
      <c r="C31" s="12"/>
      <c r="D31" s="12"/>
      <c r="E31" s="12"/>
      <c r="F31" s="13"/>
      <c r="G31" s="34"/>
      <c r="H31" s="34">
        <f>B31/5+C31/4+D31/3+E31/2+F31</f>
        <v>0.2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/>
      <c r="D33" s="8"/>
      <c r="E33" s="8">
        <v>1</v>
      </c>
      <c r="F33" s="14"/>
      <c r="G33" s="34"/>
      <c r="H33" s="34">
        <f>B33/5+C33/4+D33/3+E33/2+F33</f>
        <v>0.5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/>
      <c r="C35" s="12">
        <v>1</v>
      </c>
      <c r="D35" s="12"/>
      <c r="E35" s="12"/>
      <c r="F35" s="13"/>
      <c r="G35" s="34"/>
      <c r="H35" s="34">
        <f>B35/5+C35/4+D35/3+E35/2+F35</f>
        <v>0.25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>
        <v>1</v>
      </c>
      <c r="C37" s="21"/>
      <c r="D37" s="21"/>
      <c r="E37" s="21"/>
      <c r="F37" s="28"/>
      <c r="G37" s="34"/>
      <c r="H37" s="34">
        <f>B37/5+C37/4+D37/3+E37/2+F37</f>
        <v>0.2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X</v>
      </c>
      <c r="D39" s="43" t="str">
        <f>IF(AND(H39&gt;=4.66,H39&lt;6.66),"X"," ")</f>
        <v> </v>
      </c>
      <c r="E39" s="43" t="str">
        <f>IF(AND(H39&gt;=6.66,H39&lt;12),"X"," ")</f>
        <v> </v>
      </c>
      <c r="F39" s="44" t="str">
        <f>IF(AND(H39&gt;=12,L39&lt;=16),"X"," ")</f>
        <v> </v>
      </c>
      <c r="G39" s="34"/>
      <c r="H39" s="34">
        <f>SUM(H7,H9,H11,H13,H15,H17,H21,H19,H23,H25,H27,H29,H31,H33,H35,H37)</f>
        <v>4.1833333333333345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</sheetData>
  <sheetProtection/>
  <mergeCells count="20"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9">
      <selection activeCell="D39" sqref="D39"/>
    </sheetView>
  </sheetViews>
  <sheetFormatPr defaultColWidth="9.00390625" defaultRowHeight="12.75"/>
  <cols>
    <col min="1" max="6" width="30.75390625" style="0" customWidth="1"/>
  </cols>
  <sheetData>
    <row r="1" spans="1:8" ht="20.25">
      <c r="A1" s="35"/>
      <c r="B1" s="36" t="s">
        <v>62</v>
      </c>
      <c r="C1" s="83" t="s">
        <v>72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>
        <v>1</v>
      </c>
      <c r="C7" s="21"/>
      <c r="D7" s="21"/>
      <c r="E7" s="21"/>
      <c r="F7" s="13"/>
      <c r="G7" s="34"/>
      <c r="H7" s="34">
        <f>B7/5+C7/4+D7/3+E7/2+F7</f>
        <v>0.2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/>
      <c r="E9" s="21">
        <v>1</v>
      </c>
      <c r="F9" s="50"/>
      <c r="G9" s="34"/>
      <c r="H9" s="34">
        <f>B9/5+C9/4+D9/3+E9/2+F9</f>
        <v>0.5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/>
      <c r="D11" s="21">
        <v>1</v>
      </c>
      <c r="E11" s="51"/>
      <c r="F11" s="28"/>
      <c r="G11" s="34"/>
      <c r="H11" s="34">
        <f>B11/5+C11/4+D11/3+E11/2+F11</f>
        <v>0.3333333333333333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/>
      <c r="D13" s="21">
        <v>1</v>
      </c>
      <c r="E13" s="21"/>
      <c r="F13" s="50"/>
      <c r="G13" s="34"/>
      <c r="H13" s="34">
        <f>B13/5+C13/4+D13/3+E13/2+F13</f>
        <v>0.3333333333333333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/>
      <c r="D15" s="21">
        <v>1</v>
      </c>
      <c r="E15" s="21"/>
      <c r="F15" s="28"/>
      <c r="G15" s="34"/>
      <c r="H15" s="34">
        <f>B15/5+C15/4+D15/3+E15/2+F15</f>
        <v>0.3333333333333333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>
        <v>1</v>
      </c>
      <c r="D17" s="24"/>
      <c r="E17" s="24"/>
      <c r="F17" s="25"/>
      <c r="G17" s="34"/>
      <c r="H17" s="34">
        <f>B17/5+C17/4+D17/3+E17/2+F17</f>
        <v>0.25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/>
      <c r="C19" s="12">
        <v>1</v>
      </c>
      <c r="D19" s="21"/>
      <c r="E19" s="46"/>
      <c r="F19" s="3"/>
      <c r="G19" s="34"/>
      <c r="H19" s="34">
        <f>B19/5+C19/4+D19/3+E19/2+F19</f>
        <v>0.25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>
        <v>1</v>
      </c>
      <c r="C21" s="22"/>
      <c r="D21" s="22"/>
      <c r="E21" s="12"/>
      <c r="F21" s="13"/>
      <c r="G21" s="34"/>
      <c r="H21" s="34">
        <f>B21/5+C21/4+D21/3+E21/2+F21</f>
        <v>0.2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>
        <v>1</v>
      </c>
      <c r="C23" s="22"/>
      <c r="D23" s="22"/>
      <c r="E23" s="22"/>
      <c r="F23" s="13"/>
      <c r="G23" s="34"/>
      <c r="H23" s="34">
        <f>B23/5+C23/4+D23/3+E23/2+F23</f>
        <v>0.2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>
        <v>1</v>
      </c>
      <c r="E25" s="24"/>
      <c r="F25" s="25"/>
      <c r="G25" s="34"/>
      <c r="H25" s="34">
        <f>B25/5+C25/4+D25/3+E25/2+F25</f>
        <v>0.3333333333333333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>
        <v>1</v>
      </c>
      <c r="C27" s="21"/>
      <c r="D27" s="22"/>
      <c r="E27" s="12"/>
      <c r="F27" s="13"/>
      <c r="G27" s="34"/>
      <c r="H27" s="34">
        <f>B27/5+C27/4+D27/3+E27/2+F27</f>
        <v>0.2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/>
      <c r="C29" s="12"/>
      <c r="D29" s="12">
        <v>1</v>
      </c>
      <c r="E29" s="12"/>
      <c r="F29" s="13"/>
      <c r="G29" s="34"/>
      <c r="H29" s="34">
        <f>B29/5+C29/4+D29/3+E29/2+F29</f>
        <v>0.3333333333333333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/>
      <c r="C31" s="12"/>
      <c r="D31" s="12"/>
      <c r="E31" s="12">
        <v>1</v>
      </c>
      <c r="F31" s="13"/>
      <c r="G31" s="34"/>
      <c r="H31" s="34">
        <f>B31/5+C31/4+D31/3+E31/2+F31</f>
        <v>0.5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/>
      <c r="D33" s="8">
        <v>1</v>
      </c>
      <c r="E33" s="8"/>
      <c r="F33" s="14"/>
      <c r="G33" s="34"/>
      <c r="H33" s="34">
        <f>B33/5+C33/4+D33/3+E33/2+F33</f>
        <v>0.3333333333333333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>
        <v>1</v>
      </c>
      <c r="C35" s="12"/>
      <c r="D35" s="12"/>
      <c r="E35" s="12"/>
      <c r="F35" s="13"/>
      <c r="G35" s="34"/>
      <c r="H35" s="34">
        <f>B35/5+C35/4+D35/3+E35/2+F35</f>
        <v>0.2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>
        <v>1</v>
      </c>
      <c r="C37" s="21"/>
      <c r="D37" s="21"/>
      <c r="E37" s="21"/>
      <c r="F37" s="28"/>
      <c r="G37" s="34"/>
      <c r="H37" s="34">
        <f>B37/5+C37/4+D37/3+E37/2+F37</f>
        <v>0.2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 </v>
      </c>
      <c r="D39" s="43" t="str">
        <f>IF(AND(H39&gt;=4.66,H39&lt;6.66),"X"," ")</f>
        <v>X</v>
      </c>
      <c r="E39" s="43" t="str">
        <f>IF(AND(H39&gt;=6.66,H39&lt;12),"X"," ")</f>
        <v> </v>
      </c>
      <c r="F39" s="44" t="str">
        <f>IF(AND(H39&gt;=12,L39&lt;=16),"X"," ")</f>
        <v> </v>
      </c>
      <c r="G39" s="34"/>
      <c r="H39" s="34">
        <f>SUM(H7,H9,H11,H13,H15,H17,H21,H19,H23,H25,H27,H29,H31,H33,H35,H37)</f>
        <v>4.700000000000001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</sheetData>
  <sheetProtection/>
  <mergeCells count="20"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22">
      <selection activeCell="D39" sqref="D39"/>
    </sheetView>
  </sheetViews>
  <sheetFormatPr defaultColWidth="9.00390625" defaultRowHeight="12.75"/>
  <cols>
    <col min="1" max="6" width="30.75390625" style="0" customWidth="1"/>
  </cols>
  <sheetData>
    <row r="1" spans="1:8" ht="20.25">
      <c r="A1" s="35"/>
      <c r="B1" s="36" t="s">
        <v>62</v>
      </c>
      <c r="C1" s="83" t="s">
        <v>73</v>
      </c>
      <c r="D1" s="83"/>
      <c r="E1" s="37"/>
      <c r="F1" s="38"/>
      <c r="G1" s="34"/>
      <c r="H1" s="34"/>
    </row>
    <row r="2" spans="1:8" ht="18">
      <c r="A2" s="84"/>
      <c r="B2" s="85"/>
      <c r="C2" s="31"/>
      <c r="D2" s="39"/>
      <c r="E2" s="39"/>
      <c r="F2" s="40"/>
      <c r="G2" s="34"/>
      <c r="H2" s="34"/>
    </row>
    <row r="3" spans="1:8" ht="13.5" thickBot="1">
      <c r="A3" s="41"/>
      <c r="B3" s="39"/>
      <c r="C3" s="39"/>
      <c r="D3" s="39"/>
      <c r="E3" s="39"/>
      <c r="F3" s="40"/>
      <c r="G3" s="34"/>
      <c r="H3" s="34"/>
    </row>
    <row r="4" spans="1:8" ht="18.75" customHeight="1">
      <c r="A4" s="86" t="s">
        <v>2</v>
      </c>
      <c r="B4" s="88" t="s">
        <v>3</v>
      </c>
      <c r="C4" s="88"/>
      <c r="D4" s="88"/>
      <c r="E4" s="88"/>
      <c r="F4" s="89"/>
      <c r="G4" s="34"/>
      <c r="H4" s="34"/>
    </row>
    <row r="5" spans="1:8" ht="18" thickBot="1">
      <c r="A5" s="87"/>
      <c r="B5" s="47" t="s">
        <v>54</v>
      </c>
      <c r="C5" s="47" t="s">
        <v>55</v>
      </c>
      <c r="D5" s="47" t="s">
        <v>56</v>
      </c>
      <c r="E5" s="47" t="s">
        <v>57</v>
      </c>
      <c r="F5" s="48" t="s">
        <v>58</v>
      </c>
      <c r="G5" s="34"/>
      <c r="H5" s="34"/>
    </row>
    <row r="6" spans="1:8" ht="15" customHeight="1">
      <c r="A6" s="80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27" t="s">
        <v>9</v>
      </c>
      <c r="G6" s="34"/>
      <c r="H6" s="34"/>
    </row>
    <row r="7" spans="1:8" ht="15.75" customHeight="1" thickBot="1">
      <c r="A7" s="81"/>
      <c r="B7" s="49">
        <v>1</v>
      </c>
      <c r="C7" s="21"/>
      <c r="D7" s="21"/>
      <c r="E7" s="21"/>
      <c r="F7" s="13"/>
      <c r="G7" s="34"/>
      <c r="H7" s="34">
        <f>B7/5+C7/4+D7/3+E7/2+F7</f>
        <v>0.2</v>
      </c>
    </row>
    <row r="8" spans="1:8" ht="30">
      <c r="A8" s="80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27" t="s">
        <v>15</v>
      </c>
      <c r="G8" s="34"/>
      <c r="H8" s="34"/>
    </row>
    <row r="9" spans="1:8" ht="16.5" thickBot="1">
      <c r="A9" s="81"/>
      <c r="B9" s="11"/>
      <c r="C9" s="21"/>
      <c r="D9" s="21"/>
      <c r="E9" s="21">
        <v>1</v>
      </c>
      <c r="F9" s="50"/>
      <c r="G9" s="34"/>
      <c r="H9" s="34">
        <f>B9/5+C9/4+D9/3+E9/2+F9</f>
        <v>0.5</v>
      </c>
    </row>
    <row r="10" spans="1:8" ht="45">
      <c r="A10" s="80" t="s">
        <v>16</v>
      </c>
      <c r="B10" s="4" t="s">
        <v>17</v>
      </c>
      <c r="C10" s="5" t="s">
        <v>18</v>
      </c>
      <c r="D10" s="5" t="s">
        <v>19</v>
      </c>
      <c r="E10" s="5" t="s">
        <v>20</v>
      </c>
      <c r="F10" s="27" t="s">
        <v>21</v>
      </c>
      <c r="G10" s="34"/>
      <c r="H10" s="34"/>
    </row>
    <row r="11" spans="1:8" ht="16.5" thickBot="1">
      <c r="A11" s="81"/>
      <c r="B11" s="26"/>
      <c r="C11" s="21"/>
      <c r="D11" s="21">
        <v>1</v>
      </c>
      <c r="E11" s="51"/>
      <c r="F11" s="28"/>
      <c r="G11" s="34"/>
      <c r="H11" s="34">
        <f>B11/5+C11/4+D11/3+E11/2+F11</f>
        <v>0.3333333333333333</v>
      </c>
    </row>
    <row r="12" spans="1:8" ht="60">
      <c r="A12" s="80" t="s">
        <v>22</v>
      </c>
      <c r="B12" s="4" t="s">
        <v>23</v>
      </c>
      <c r="C12" s="5" t="s">
        <v>24</v>
      </c>
      <c r="D12" s="5" t="s">
        <v>25</v>
      </c>
      <c r="E12" s="5" t="s">
        <v>26</v>
      </c>
      <c r="F12" s="27" t="s">
        <v>27</v>
      </c>
      <c r="G12" s="34"/>
      <c r="H12" s="34"/>
    </row>
    <row r="13" spans="1:8" ht="15.75" customHeight="1" thickBot="1">
      <c r="A13" s="81"/>
      <c r="B13" s="26"/>
      <c r="C13" s="21"/>
      <c r="D13" s="21">
        <v>1</v>
      </c>
      <c r="E13" s="21"/>
      <c r="F13" s="50"/>
      <c r="G13" s="34"/>
      <c r="H13" s="34">
        <f>B13/5+C13/4+D13/3+E13/2+F13</f>
        <v>0.3333333333333333</v>
      </c>
    </row>
    <row r="14" spans="1:8" ht="91.5" customHeight="1">
      <c r="A14" s="90" t="s">
        <v>28</v>
      </c>
      <c r="B14" s="4" t="s">
        <v>29</v>
      </c>
      <c r="C14" s="5" t="s">
        <v>30</v>
      </c>
      <c r="D14" s="5" t="s">
        <v>90</v>
      </c>
      <c r="E14" s="5" t="s">
        <v>91</v>
      </c>
      <c r="F14" s="27" t="s">
        <v>92</v>
      </c>
      <c r="G14" s="34"/>
      <c r="H14" s="34"/>
    </row>
    <row r="15" spans="1:8" ht="17.25" customHeight="1" thickBot="1">
      <c r="A15" s="81"/>
      <c r="B15" s="26"/>
      <c r="C15" s="21"/>
      <c r="D15" s="21">
        <v>1</v>
      </c>
      <c r="E15" s="21"/>
      <c r="F15" s="28"/>
      <c r="G15" s="34"/>
      <c r="H15" s="34">
        <f>B15/5+C15/4+D15/3+E15/2+F15</f>
        <v>0.3333333333333333</v>
      </c>
    </row>
    <row r="16" spans="1:8" ht="255">
      <c r="A16" s="80" t="s">
        <v>93</v>
      </c>
      <c r="B16" s="4" t="s">
        <v>94</v>
      </c>
      <c r="C16" s="18" t="s">
        <v>95</v>
      </c>
      <c r="D16" s="18" t="s">
        <v>96</v>
      </c>
      <c r="E16" s="18" t="s">
        <v>97</v>
      </c>
      <c r="F16" s="19" t="s">
        <v>98</v>
      </c>
      <c r="G16" s="34"/>
      <c r="H16" s="34"/>
    </row>
    <row r="17" spans="1:8" ht="16.5" customHeight="1" thickBot="1">
      <c r="A17" s="81"/>
      <c r="B17" s="20"/>
      <c r="C17" s="23">
        <v>1</v>
      </c>
      <c r="D17" s="24"/>
      <c r="E17" s="24"/>
      <c r="F17" s="25"/>
      <c r="G17" s="34"/>
      <c r="H17" s="34">
        <f>B17/5+C17/4+D17/3+E17/2+F17</f>
        <v>0.25</v>
      </c>
    </row>
    <row r="18" spans="1:8" ht="165">
      <c r="A18" s="80" t="s">
        <v>48</v>
      </c>
      <c r="B18" s="4" t="s">
        <v>49</v>
      </c>
      <c r="C18" s="18" t="s">
        <v>50</v>
      </c>
      <c r="D18" s="18" t="s">
        <v>51</v>
      </c>
      <c r="E18" s="18" t="s">
        <v>52</v>
      </c>
      <c r="F18" s="19" t="s">
        <v>53</v>
      </c>
      <c r="G18" s="34"/>
      <c r="H18" s="34"/>
    </row>
    <row r="19" spans="1:8" ht="17.25" customHeight="1" thickBot="1">
      <c r="A19" s="81"/>
      <c r="B19" s="45">
        <v>1</v>
      </c>
      <c r="C19" s="12"/>
      <c r="D19" s="21"/>
      <c r="E19" s="46"/>
      <c r="F19" s="3"/>
      <c r="G19" s="34"/>
      <c r="H19" s="34">
        <f>B19/5+C19/4+D19/3+E19/2+F19</f>
        <v>0.2</v>
      </c>
    </row>
    <row r="20" spans="1:8" ht="45.75" customHeight="1">
      <c r="A20" s="82" t="s">
        <v>37</v>
      </c>
      <c r="B20" s="9" t="s">
        <v>38</v>
      </c>
      <c r="C20" s="10" t="s">
        <v>39</v>
      </c>
      <c r="D20" s="10" t="s">
        <v>40</v>
      </c>
      <c r="E20" s="10" t="s">
        <v>41</v>
      </c>
      <c r="F20" s="6" t="s">
        <v>42</v>
      </c>
      <c r="G20" s="34"/>
      <c r="H20" s="34"/>
    </row>
    <row r="21" spans="1:8" ht="16.5" thickBot="1">
      <c r="A21" s="82"/>
      <c r="B21" s="11">
        <v>1</v>
      </c>
      <c r="C21" s="22"/>
      <c r="D21" s="22"/>
      <c r="E21" s="12"/>
      <c r="F21" s="13"/>
      <c r="G21" s="34"/>
      <c r="H21" s="34">
        <f>B21/5+C21/4+D21/3+E21/2+F21</f>
        <v>0.2</v>
      </c>
    </row>
    <row r="22" spans="1:8" ht="31.5" customHeight="1">
      <c r="A22" s="80" t="s">
        <v>99</v>
      </c>
      <c r="B22" s="9" t="s">
        <v>102</v>
      </c>
      <c r="C22" s="10" t="s">
        <v>103</v>
      </c>
      <c r="D22" s="10" t="s">
        <v>104</v>
      </c>
      <c r="E22" s="10" t="s">
        <v>105</v>
      </c>
      <c r="F22" s="6" t="s">
        <v>106</v>
      </c>
      <c r="G22" s="34"/>
      <c r="H22" s="34"/>
    </row>
    <row r="23" spans="1:8" ht="17.25" customHeight="1" thickBot="1">
      <c r="A23" s="81"/>
      <c r="B23" s="26"/>
      <c r="C23" s="22"/>
      <c r="D23" s="22"/>
      <c r="E23" s="22">
        <v>1</v>
      </c>
      <c r="F23" s="13"/>
      <c r="G23" s="34"/>
      <c r="H23" s="34">
        <f>B23/5+C23/4+D23/3+E23/2+F23</f>
        <v>0.5</v>
      </c>
    </row>
    <row r="24" spans="1:8" ht="105">
      <c r="A24" s="80" t="s">
        <v>100</v>
      </c>
      <c r="B24" s="4" t="s">
        <v>111</v>
      </c>
      <c r="C24" s="18" t="s">
        <v>110</v>
      </c>
      <c r="D24" s="18" t="s">
        <v>109</v>
      </c>
      <c r="E24" s="18" t="s">
        <v>108</v>
      </c>
      <c r="F24" s="19" t="s">
        <v>107</v>
      </c>
      <c r="G24" s="34"/>
      <c r="H24" s="34"/>
    </row>
    <row r="25" spans="1:8" ht="17.25" customHeight="1" thickBot="1">
      <c r="A25" s="81"/>
      <c r="B25" s="20"/>
      <c r="C25" s="23"/>
      <c r="D25" s="23">
        <v>1</v>
      </c>
      <c r="E25" s="24"/>
      <c r="F25" s="25"/>
      <c r="G25" s="34"/>
      <c r="H25" s="34">
        <f>B25/5+C25/4+D25/3+E25/2+F25</f>
        <v>0.3333333333333333</v>
      </c>
    </row>
    <row r="26" spans="1:8" ht="60">
      <c r="A26" s="80" t="s">
        <v>101</v>
      </c>
      <c r="B26" s="4" t="s">
        <v>112</v>
      </c>
      <c r="C26" s="18" t="s">
        <v>113</v>
      </c>
      <c r="D26" s="18" t="s">
        <v>114</v>
      </c>
      <c r="E26" s="18" t="s">
        <v>115</v>
      </c>
      <c r="F26" s="19" t="s">
        <v>116</v>
      </c>
      <c r="G26" s="34"/>
      <c r="H26" s="34"/>
    </row>
    <row r="27" spans="1:8" ht="16.5" thickBot="1">
      <c r="A27" s="81"/>
      <c r="B27" s="20"/>
      <c r="C27" s="21"/>
      <c r="D27" s="22"/>
      <c r="E27" s="12">
        <v>1</v>
      </c>
      <c r="F27" s="13"/>
      <c r="G27" s="34"/>
      <c r="H27" s="34">
        <f>B27/5+C27/4+D27/3+E27/2+F27</f>
        <v>0.5</v>
      </c>
    </row>
    <row r="28" spans="1:8" ht="154.5" customHeight="1">
      <c r="A28" s="80" t="s">
        <v>47</v>
      </c>
      <c r="B28" s="9" t="s">
        <v>117</v>
      </c>
      <c r="C28" s="5" t="s">
        <v>118</v>
      </c>
      <c r="D28" s="18" t="s">
        <v>119</v>
      </c>
      <c r="E28" s="18" t="s">
        <v>120</v>
      </c>
      <c r="F28" s="19" t="s">
        <v>121</v>
      </c>
      <c r="G28" s="34"/>
      <c r="H28" s="34"/>
    </row>
    <row r="29" spans="1:8" ht="17.25" customHeight="1" thickBot="1">
      <c r="A29" s="81"/>
      <c r="B29" s="11"/>
      <c r="C29" s="12"/>
      <c r="D29" s="12">
        <v>1</v>
      </c>
      <c r="E29" s="12"/>
      <c r="F29" s="13"/>
      <c r="G29" s="34"/>
      <c r="H29" s="34">
        <f>B29/5+C29/4+D29/3+E29/2+F29</f>
        <v>0.3333333333333333</v>
      </c>
    </row>
    <row r="30" spans="1:8" ht="45">
      <c r="A30" s="80" t="s">
        <v>60</v>
      </c>
      <c r="B30" s="9" t="s">
        <v>63</v>
      </c>
      <c r="C30" s="5" t="s">
        <v>43</v>
      </c>
      <c r="D30" s="18" t="s">
        <v>44</v>
      </c>
      <c r="E30" s="18" t="s">
        <v>45</v>
      </c>
      <c r="F30" s="19" t="s">
        <v>46</v>
      </c>
      <c r="G30" s="34"/>
      <c r="H30" s="34"/>
    </row>
    <row r="31" spans="1:8" ht="16.5" thickBot="1">
      <c r="A31" s="81"/>
      <c r="B31" s="11"/>
      <c r="C31" s="12"/>
      <c r="D31" s="12"/>
      <c r="E31" s="12">
        <v>1</v>
      </c>
      <c r="F31" s="13"/>
      <c r="G31" s="34"/>
      <c r="H31" s="34">
        <f>B31/5+C31/4+D31/3+E31/2+F31</f>
        <v>0.5</v>
      </c>
    </row>
    <row r="32" spans="1:8" ht="120.75" thickBot="1">
      <c r="A32" s="80" t="s">
        <v>31</v>
      </c>
      <c r="B32" s="15" t="s">
        <v>32</v>
      </c>
      <c r="C32" s="16" t="s">
        <v>33</v>
      </c>
      <c r="D32" s="16" t="s">
        <v>34</v>
      </c>
      <c r="E32" s="16" t="s">
        <v>35</v>
      </c>
      <c r="F32" s="17" t="s">
        <v>36</v>
      </c>
      <c r="G32" s="34"/>
      <c r="H32" s="34"/>
    </row>
    <row r="33" spans="1:8" ht="17.25" customHeight="1" thickBot="1">
      <c r="A33" s="81"/>
      <c r="B33" s="7"/>
      <c r="C33" s="8"/>
      <c r="D33" s="8"/>
      <c r="E33" s="8">
        <v>1</v>
      </c>
      <c r="F33" s="14"/>
      <c r="G33" s="34"/>
      <c r="H33" s="34">
        <f>B33/5+C33/4+D33/3+E33/2+F33</f>
        <v>0.5</v>
      </c>
    </row>
    <row r="34" spans="1:8" ht="65.25" customHeight="1">
      <c r="A34" s="80" t="s">
        <v>61</v>
      </c>
      <c r="B34" s="9" t="s">
        <v>85</v>
      </c>
      <c r="C34" s="10" t="s">
        <v>86</v>
      </c>
      <c r="D34" s="10" t="s">
        <v>87</v>
      </c>
      <c r="E34" s="10" t="s">
        <v>88</v>
      </c>
      <c r="F34" s="6" t="s">
        <v>89</v>
      </c>
      <c r="G34" s="34"/>
      <c r="H34" s="34"/>
    </row>
    <row r="35" spans="1:8" ht="16.5" thickBot="1">
      <c r="A35" s="81"/>
      <c r="B35" s="11"/>
      <c r="C35" s="12">
        <v>1</v>
      </c>
      <c r="D35" s="12"/>
      <c r="E35" s="12"/>
      <c r="F35" s="13"/>
      <c r="G35" s="34"/>
      <c r="H35" s="34">
        <f>B35/5+C35/4+D35/3+E35/2+F35</f>
        <v>0.25</v>
      </c>
    </row>
    <row r="36" spans="1:8" ht="15">
      <c r="A36" s="80" t="s">
        <v>64</v>
      </c>
      <c r="B36" s="18"/>
      <c r="C36" s="5"/>
      <c r="D36" s="5"/>
      <c r="E36" s="5"/>
      <c r="F36" s="27"/>
      <c r="G36" s="34"/>
      <c r="H36" s="34"/>
    </row>
    <row r="37" spans="1:8" ht="16.5" thickBot="1">
      <c r="A37" s="81"/>
      <c r="B37" s="12">
        <v>1</v>
      </c>
      <c r="C37" s="21"/>
      <c r="D37" s="21"/>
      <c r="E37" s="21"/>
      <c r="F37" s="28"/>
      <c r="G37" s="34"/>
      <c r="H37" s="34">
        <f>B37/5+C37/4+D37/3+E37/2+F37</f>
        <v>0.2</v>
      </c>
    </row>
    <row r="38" spans="1:8" ht="18" thickBot="1">
      <c r="A38" s="52"/>
      <c r="B38" s="1" t="s">
        <v>54</v>
      </c>
      <c r="C38" s="1" t="s">
        <v>55</v>
      </c>
      <c r="D38" s="1" t="s">
        <v>56</v>
      </c>
      <c r="E38" s="1" t="s">
        <v>57</v>
      </c>
      <c r="F38" s="2" t="s">
        <v>58</v>
      </c>
      <c r="G38" s="34"/>
      <c r="H38" s="34"/>
    </row>
    <row r="39" spans="1:8" ht="62.25" customHeight="1" thickBot="1" thickTop="1">
      <c r="A39" s="42" t="s">
        <v>59</v>
      </c>
      <c r="B39" s="43" t="str">
        <f>IF(AND(H39&gt;=3.2,H39&lt;3.6),"X"," ")</f>
        <v> </v>
      </c>
      <c r="C39" s="43" t="str">
        <f>IF(AND(H39&gt;=3.6,H39&lt;4.66),"X"," ")</f>
        <v> </v>
      </c>
      <c r="D39" s="43" t="str">
        <f>IF(AND(H39&gt;=4.66,H39&lt;6.66),"X"," ")</f>
        <v>X</v>
      </c>
      <c r="E39" s="43" t="str">
        <f>IF(AND(H39&gt;=6.66,H39&lt;12),"X"," ")</f>
        <v> </v>
      </c>
      <c r="F39" s="44" t="str">
        <f>IF(AND(H39&gt;=12,L39&lt;=16),"X"," ")</f>
        <v> </v>
      </c>
      <c r="G39" s="34"/>
      <c r="H39" s="34">
        <f>SUM(H7,H9,H11,H13,H15,H17,H21,H19,H23,H25,H27,H29,H31,H33,H35,H37)</f>
        <v>5.466666666666667</v>
      </c>
    </row>
    <row r="40" spans="1:8" ht="15.75" customHeight="1">
      <c r="A40" s="33"/>
      <c r="B40" s="33"/>
      <c r="C40" s="33"/>
      <c r="D40" s="33"/>
      <c r="E40" s="33"/>
      <c r="F40" s="33"/>
      <c r="G40" s="34"/>
      <c r="H40" s="34"/>
    </row>
    <row r="41" spans="1:8" ht="12.75">
      <c r="A41" s="33"/>
      <c r="B41" s="33"/>
      <c r="C41" s="33"/>
      <c r="D41" s="33"/>
      <c r="E41" s="33"/>
      <c r="F41" s="33"/>
      <c r="G41" s="34"/>
      <c r="H41" s="34"/>
    </row>
  </sheetData>
  <sheetProtection/>
  <mergeCells count="20">
    <mergeCell ref="A16:A17"/>
    <mergeCell ref="A20:A21"/>
    <mergeCell ref="A32:A33"/>
    <mergeCell ref="A18:A19"/>
    <mergeCell ref="A34:A35"/>
    <mergeCell ref="A36:A37"/>
    <mergeCell ref="A22:A23"/>
    <mergeCell ref="A24:A25"/>
    <mergeCell ref="A26:A27"/>
    <mergeCell ref="A28:A29"/>
    <mergeCell ref="A12:A13"/>
    <mergeCell ref="C1:D1"/>
    <mergeCell ref="A30:A31"/>
    <mergeCell ref="A2:B2"/>
    <mergeCell ref="A4:A5"/>
    <mergeCell ref="B4:F4"/>
    <mergeCell ref="A6:A7"/>
    <mergeCell ref="A8:A9"/>
    <mergeCell ref="A10:A11"/>
    <mergeCell ref="A14:A15"/>
  </mergeCells>
  <conditionalFormatting sqref="B39">
    <cfRule type="expression" priority="1" dxfId="4" stopIfTrue="1">
      <formula>B39="x"</formula>
    </cfRule>
  </conditionalFormatting>
  <conditionalFormatting sqref="C39">
    <cfRule type="expression" priority="2" dxfId="3" stopIfTrue="1">
      <formula>C39="X"</formula>
    </cfRule>
  </conditionalFormatting>
  <conditionalFormatting sqref="D39">
    <cfRule type="expression" priority="3" dxfId="2" stopIfTrue="1">
      <formula>D39="X"</formula>
    </cfRule>
  </conditionalFormatting>
  <conditionalFormatting sqref="F39">
    <cfRule type="expression" priority="4" dxfId="1" stopIfTrue="1">
      <formula>F39="X"</formula>
    </cfRule>
  </conditionalFormatting>
  <conditionalFormatting sqref="E39">
    <cfRule type="expression" priority="5" dxfId="0" stopIfTrue="1">
      <formula>E39="X"</formula>
    </cfRule>
  </conditionalFormatting>
  <printOptions horizontalCentered="1" verticalCentered="1"/>
  <pageMargins left="0.5511811023622047" right="0.31496062992125984" top="0.7086614173228347" bottom="0.62992125984251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bryg. Cezary Pietruch</dc:creator>
  <cp:keywords/>
  <dc:description/>
  <cp:lastModifiedBy>Michał Kołacz</cp:lastModifiedBy>
  <cp:lastPrinted>2009-11-27T07:39:29Z</cp:lastPrinted>
  <dcterms:created xsi:type="dcterms:W3CDTF">2008-11-24T08:56:34Z</dcterms:created>
  <dcterms:modified xsi:type="dcterms:W3CDTF">2012-01-29T19:46:13Z</dcterms:modified>
  <cp:category/>
  <cp:version/>
  <cp:contentType/>
  <cp:contentStatus/>
</cp:coreProperties>
</file>